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1"/>
  </bookViews>
  <sheets>
    <sheet name="Титулка" sheetId="1" r:id="rId1"/>
    <sheet name="план ЛВ21-22" sheetId="2" r:id="rId2"/>
  </sheets>
  <definedNames>
    <definedName name="_xlnm.Print_Area" localSheetId="1">'план ЛВ21-22'!$A$1:$Y$192</definedName>
    <definedName name="_xlnm.Print_Area" localSheetId="0">'Титулка'!$A$1:$BA$44</definedName>
  </definedNames>
  <calcPr fullCalcOnLoad="1"/>
</workbook>
</file>

<file path=xl/sharedStrings.xml><?xml version="1.0" encoding="utf-8"?>
<sst xmlns="http://schemas.openxmlformats.org/spreadsheetml/2006/main" count="676" uniqueCount="335">
  <si>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</si>
  <si>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</si>
  <si>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</si>
  <si>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</si>
  <si>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</si>
  <si>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</si>
  <si>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</si>
  <si>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</si>
  <si>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</si>
  <si>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</si>
  <si>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</si>
  <si>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</si>
  <si>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</si>
  <si>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</si>
  <si>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</si>
  <si>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</si>
  <si>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</si>
  <si>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</si>
  <si>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</si>
  <si>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</si>
  <si>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</si>
  <si>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</si>
  <si>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1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</si>
  <si>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</si>
  <si>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</si>
  <si>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</si>
  <si>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</si>
  <si>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</si>
  <si>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</si>
  <si>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</si>
  <si>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</si>
  <si>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Разом:</t>
  </si>
  <si>
    <t>Фізичне виховання</t>
  </si>
  <si>
    <t>3</t>
  </si>
  <si>
    <t>с*</t>
  </si>
  <si>
    <t>Соціологія</t>
  </si>
  <si>
    <t>Екологія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</si>
  <si>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</si>
  <si>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</si>
  <si>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</si>
  <si>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</si>
  <si>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</si>
  <si>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</si>
  <si>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</si>
  <si>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</si>
  <si>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</si>
  <si>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</si>
  <si>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Т</t>
  </si>
  <si>
    <t>Т/П</t>
  </si>
  <si>
    <t>Менеджмент та організація виробництва</t>
  </si>
  <si>
    <t/>
  </si>
  <si>
    <t>Корозія та захист металів</t>
  </si>
  <si>
    <t>Прикладна механіка</t>
  </si>
  <si>
    <t>Нові матеріали</t>
  </si>
  <si>
    <t>Інженерна та комп'ютерна графіка</t>
  </si>
  <si>
    <t>Теорія і технологія металургійного виробництва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</si>
  <si>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</si>
  <si>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</si>
  <si>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</si>
  <si>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 xml:space="preserve">На основі повної загальної середньої освіти </t>
  </si>
  <si>
    <t>Кані-кули</t>
  </si>
  <si>
    <t>Усього</t>
  </si>
  <si>
    <t>Назва
 практики</t>
  </si>
  <si>
    <t>Тижні</t>
  </si>
  <si>
    <t>Виробнича (технологічна)</t>
  </si>
  <si>
    <t>Переддипломна</t>
  </si>
  <si>
    <t>Правознавство</t>
  </si>
  <si>
    <t>О.Г. Гринь</t>
  </si>
  <si>
    <t>екзамени</t>
  </si>
  <si>
    <t>заліки</t>
  </si>
  <si>
    <t>курсові</t>
  </si>
  <si>
    <t>проекти</t>
  </si>
  <si>
    <t>роботи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</si>
  <si>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</si>
  <si>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</si>
  <si>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</si>
  <si>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</si>
  <si>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</si>
  <si>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</si>
  <si>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</si>
  <si>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</si>
  <si>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</si>
  <si>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</si>
  <si>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</si>
  <si>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</si>
  <si>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</si>
  <si>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</si>
  <si>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</si>
  <si>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</si>
  <si>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</si>
  <si>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</si>
  <si>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1.2.1</t>
  </si>
  <si>
    <t>1.2.2</t>
  </si>
  <si>
    <t>1.2.3</t>
  </si>
  <si>
    <t>1.2.4</t>
  </si>
  <si>
    <t>1.2.3.1</t>
  </si>
  <si>
    <t>1.2.3.2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</si>
  <si>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</si>
  <si>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</si>
  <si>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</si>
  <si>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</si>
  <si>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</si>
  <si>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</si>
  <si>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</si>
  <si>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</si>
  <si>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</si>
  <si>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Основи САПР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</si>
  <si>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</si>
  <si>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</si>
  <si>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</si>
  <si>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>Політологія</t>
  </si>
  <si>
    <t>1 ОБОВ'ЯЗКОВІ НАВЧАЛЬНІ ДИСЦИПЛІНИ</t>
  </si>
  <si>
    <t>2.1.1</t>
  </si>
  <si>
    <t>2.1.2</t>
  </si>
  <si>
    <t>2.1.3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</si>
  <si>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</si>
  <si>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</si>
  <si>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>Інформатика</t>
  </si>
  <si>
    <t>Електротехніка, електроніка та мікропроцесорна техніка</t>
  </si>
  <si>
    <t>Фізична хімія та аналітичний контроль</t>
  </si>
  <si>
    <t>Виробництво виливків із кольорових металів</t>
  </si>
  <si>
    <t>Виробництво виливків із сталей</t>
  </si>
  <si>
    <t>Виробництво виливків із чавунів</t>
  </si>
  <si>
    <t>Виробництво виливків із чавунів (к. роб.)</t>
  </si>
  <si>
    <t>Контроль якості виливків</t>
  </si>
  <si>
    <t>Обладнання ливарних цехів</t>
  </si>
  <si>
    <t>Обладнання ливарних цехів (к.пр.)</t>
  </si>
  <si>
    <t>Основи теорії плавки ливарних сплавів</t>
  </si>
  <si>
    <t>Спеціальні види литва</t>
  </si>
  <si>
    <t>Теоретичні основи ливарного виробництва</t>
  </si>
  <si>
    <t>Теоретичні основи формоутворення</t>
  </si>
  <si>
    <t>Теорія і технологія металургійного виробництва-2</t>
  </si>
  <si>
    <t>Теплотехніка та печі ливарних цехів</t>
  </si>
  <si>
    <t>Теплотехніка та печі ливарних цехів (к. пр.)</t>
  </si>
  <si>
    <t>Технологія ливарної форми</t>
  </si>
  <si>
    <t>Технологія ливарної форми (к.пр.)</t>
  </si>
  <si>
    <t>Ливарна гідравліка</t>
  </si>
  <si>
    <t>Проектування та виробництво оснастки</t>
  </si>
  <si>
    <t>Сплави для художнього та ювелірного лиття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</si>
  <si>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</si>
  <si>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</si>
  <si>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</si>
  <si>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</si>
  <si>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Підприємницька діяльність та економіка підприємства 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</si>
  <si>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</si>
  <si>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</si>
  <si>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</si>
  <si>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</si>
  <si>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</si>
  <si>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</si>
  <si>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</si>
  <si>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</si>
  <si>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</si>
  <si>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</si>
  <si>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</si>
  <si>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</si>
  <si>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</si>
  <si>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</si>
  <si>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</si>
  <si>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</si>
  <si>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Інформаційні війни</t>
  </si>
  <si>
    <t>Релігієзнавство</t>
  </si>
  <si>
    <t>Етика сімейних відносин</t>
  </si>
  <si>
    <t>ОМД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</si>
  <si>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</si>
  <si>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</si>
  <si>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</si>
  <si>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</si>
  <si>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</si>
  <si>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</si>
  <si>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</si>
  <si>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</si>
  <si>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</si>
  <si>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</si>
  <si>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</si>
  <si>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</si>
  <si>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</si>
  <si>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</si>
  <si>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</si>
  <si>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</si>
  <si>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</si>
  <si>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</si>
  <si>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</si>
  <si>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</si>
  <si>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</si>
  <si>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</si>
  <si>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</si>
  <si>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</si>
  <si>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</si>
  <si>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</si>
  <si>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</si>
  <si>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</si>
  <si>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</si>
  <si>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</si>
  <si>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</si>
  <si>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Срок навчання - 3 роки , 10 місяців</t>
  </si>
  <si>
    <t xml:space="preserve">            Декан факультету ІТО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</si>
  <si>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</si>
  <si>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</si>
  <si>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</si>
  <si>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</si>
  <si>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</si>
  <si>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</si>
  <si>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</si>
  <si>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</si>
  <si>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</si>
  <si>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</si>
  <si>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</si>
  <si>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</si>
  <si>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</si>
  <si>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</si>
  <si>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</si>
  <si>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</si>
  <si>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</si>
  <si>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</si>
  <si>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</si>
  <si>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</si>
  <si>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</si>
  <si>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</si>
  <si>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</si>
  <si>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</si>
  <si>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</si>
  <si>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</si>
  <si>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</si>
  <si>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</si>
  <si>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</si>
  <si>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</si>
  <si>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</si>
  <si>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</si>
  <si>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</si>
  <si>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</si>
  <si>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</si>
  <si>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</si>
  <si>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</si>
  <si>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1.4 АТЕСТАЦІЯ</t>
  </si>
  <si>
    <t>2.2 Цикл професійної підготовки</t>
  </si>
  <si>
    <t>Кристалографія і мінералогія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</si>
  <si>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</si>
  <si>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</si>
  <si>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</si>
  <si>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</si>
  <si>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</si>
  <si>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</si>
  <si>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</si>
  <si>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</si>
  <si>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</si>
  <si>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</si>
  <si>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</si>
  <si>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</si>
  <si>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</si>
  <si>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</si>
  <si>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</si>
  <si>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 xml:space="preserve"> 2.1  Цикл загальної підготовки </t>
  </si>
  <si>
    <t>2.2.1</t>
  </si>
  <si>
    <t>Разом п.2.2</t>
  </si>
  <si>
    <t>Разом п.2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</si>
  <si>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</si>
  <si>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</si>
  <si>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</si>
  <si>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</si>
  <si>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1.1.11.1</t>
  </si>
  <si>
    <t>1.1.11.2</t>
  </si>
  <si>
    <t>1.1.11.3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</si>
  <si>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</si>
  <si>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</si>
  <si>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</si>
  <si>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</si>
  <si>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</si>
  <si>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</si>
  <si>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</si>
  <si>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</si>
  <si>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2.2.2</t>
  </si>
  <si>
    <t>Здобувач вищої освіти повинен вибрати дисципліни обсягом 9 кредитів</t>
  </si>
  <si>
    <r>
      <t xml:space="preserve">освітньо - професійна програма: </t>
    </r>
    <r>
      <rPr>
        <b/>
        <sz val="20"/>
        <rFont val="Times New Roman"/>
        <family val="1"/>
      </rPr>
      <t>"Ювелірне, художнє та промислове литво"</t>
    </r>
  </si>
  <si>
    <t>Теорія і технологія металургійного виробництва-3</t>
  </si>
  <si>
    <t>Теорія і технологія металургійного виробництва-1</t>
  </si>
  <si>
    <t>Науково-дослідна робота студентів у ливарному виробництві</t>
  </si>
  <si>
    <t xml:space="preserve">    Зав. кафедри ТОЛВ</t>
  </si>
  <si>
    <t>П.Г. Агравал</t>
  </si>
  <si>
    <t>8</t>
  </si>
  <si>
    <t>Історія України та української культури</t>
  </si>
  <si>
    <t>1.1.2.1</t>
  </si>
  <si>
    <t>1.1.2.2</t>
  </si>
  <si>
    <t>1.1.7.1</t>
  </si>
  <si>
    <t>1.1.7.2</t>
  </si>
  <si>
    <t>1.1.8.3</t>
  </si>
  <si>
    <t>Безпека життєдіяльності  та основи здорового способу життя</t>
  </si>
  <si>
    <t>Історія художнього та ювелірного лиття</t>
  </si>
  <si>
    <t>Технології художнього та ювелірного литва</t>
  </si>
  <si>
    <t>Філософія та основи суспільствознавства</t>
  </si>
  <si>
    <t>Основи охорони праці</t>
  </si>
  <si>
    <t>78 годин*</t>
  </si>
  <si>
    <t>6+78 годин*</t>
  </si>
  <si>
    <t>35</t>
  </si>
  <si>
    <t>Примітка. *1 день на тиждень (13 тижнів)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</si>
  <si>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АТЕСТАЦІЯ</t>
  </si>
  <si>
    <t>№</t>
  </si>
  <si>
    <t>Форма</t>
  </si>
  <si>
    <t>Дисципліна вільного вибору (5семестр)</t>
  </si>
  <si>
    <t>Дисципліна вільного вибору (6семестр)</t>
  </si>
  <si>
    <t>Дисципліна вільного вибору (7семестр)</t>
  </si>
  <si>
    <t>Інформаційні технології та програмне забезпечення в ливарному виробництві</t>
  </si>
  <si>
    <t>Дисципліна вільного вибору (8семестр)</t>
  </si>
  <si>
    <t>2.2.4</t>
  </si>
  <si>
    <t>1.2.2.1</t>
  </si>
  <si>
    <t>1.2.2.2</t>
  </si>
  <si>
    <t>1.2.7.1</t>
  </si>
  <si>
    <t>1.2.7.2</t>
  </si>
  <si>
    <t>1.2.7.3</t>
  </si>
  <si>
    <t>1.2.8.4</t>
  </si>
  <si>
    <t>1.2.12.1</t>
  </si>
  <si>
    <t>1.2.12.2</t>
  </si>
  <si>
    <t>1.2.12.3</t>
  </si>
  <si>
    <t>1.2.13</t>
  </si>
  <si>
    <t>1.2.13.1</t>
  </si>
  <si>
    <t>1.2.14</t>
  </si>
  <si>
    <t>1.2.13.2</t>
  </si>
  <si>
    <t>Історія ливарного виробництва</t>
  </si>
  <si>
    <t>Захисні покриття та декори</t>
  </si>
  <si>
    <t>Здобувач вищої освіти повинен вибрати дисципліни обсягом не менше12 кредитів 7 семестру</t>
  </si>
  <si>
    <t>Здобувач вищої освіти повинен вибрати дисципліни обсягом не менше12 кредитів 8 семестру</t>
  </si>
  <si>
    <t>М.М. Федоров</t>
  </si>
  <si>
    <t>Здобувач вищої освіти повинен вибрати дисципліни обсягом  не менше 11 кредитів 6 семестру</t>
  </si>
  <si>
    <t>V. План освітнього процесу на 2021/2022 навчальний рік</t>
  </si>
  <si>
    <t>Виконання кваліфікаційної роботи</t>
  </si>
  <si>
    <t>Атестація</t>
  </si>
  <si>
    <t>Здобувач вищої освіти повинен вибрати дисципліни обсягом не менше 16 кредитів 5 семестру</t>
  </si>
  <si>
    <t xml:space="preserve">Теорія будови рідких, аморфних та кристалічних матеріалів </t>
  </si>
  <si>
    <t>Моделювання ливарних систем і процесів</t>
  </si>
  <si>
    <t>Виробництво виливків із тугоплавких металів</t>
  </si>
  <si>
    <t>Конструювання оснастки для спеціальних видів литва</t>
  </si>
  <si>
    <t>Конструювання техноглогічних литих виробів</t>
  </si>
  <si>
    <t>протокол № 10</t>
  </si>
  <si>
    <t>"29"    квітня       2021 р.</t>
  </si>
  <si>
    <t>І . ГРАФІК ОСВІТНЬОГО ПРОЦЕСУ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</si>
</sst>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9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u val="single"/>
      <sz val="20"/>
      <name val="Times New Roman"/>
      <family val="1"/>
    </font>
    <font>
      <i/>
      <sz val="14"/>
      <name val="Times New Roman"/>
      <family val="1"/>
    </font>
    <font>
      <sz val="10"/>
      <color indexed="40"/>
      <name val="Arial Cyr"/>
      <family val="2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37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06" fontId="2" fillId="0" borderId="0" xfId="0" applyNumberFormat="1" applyFont="1" applyFill="1" applyBorder="1" applyAlignment="1" applyProtection="1">
      <alignment vertical="center"/>
      <protection/>
    </xf>
    <xf numFmtId="206" fontId="2" fillId="0" borderId="18" xfId="0" applyNumberFormat="1" applyFont="1" applyFill="1" applyBorder="1" applyAlignment="1" applyProtection="1">
      <alignment horizontal="center" vertical="center"/>
      <protection/>
    </xf>
    <xf numFmtId="206" fontId="2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 applyProtection="1">
      <alignment horizontal="center" vertical="center"/>
      <protection/>
    </xf>
    <xf numFmtId="206" fontId="2" fillId="0" borderId="21" xfId="0" applyNumberFormat="1" applyFont="1" applyFill="1" applyBorder="1" applyAlignment="1" applyProtection="1">
      <alignment horizontal="center" vertical="center"/>
      <protection/>
    </xf>
    <xf numFmtId="206" fontId="2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208" fontId="6" fillId="0" borderId="15" xfId="0" applyNumberFormat="1" applyFont="1" applyFill="1" applyBorder="1" applyAlignment="1" applyProtection="1">
      <alignment horizontal="center" vertical="center" wrapText="1"/>
      <protection/>
    </xf>
    <xf numFmtId="208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 applyProtection="1">
      <alignment vertical="center"/>
      <protection/>
    </xf>
    <xf numFmtId="208" fontId="2" fillId="0" borderId="10" xfId="0" applyNumberFormat="1" applyFont="1" applyFill="1" applyBorder="1" applyAlignment="1" applyProtection="1">
      <alignment vertical="center"/>
      <protection/>
    </xf>
    <xf numFmtId="208" fontId="2" fillId="0" borderId="14" xfId="0" applyNumberFormat="1" applyFont="1" applyFill="1" applyBorder="1" applyAlignment="1" applyProtection="1">
      <alignment horizontal="center" vertical="center"/>
      <protection/>
    </xf>
    <xf numFmtId="208" fontId="2" fillId="0" borderId="12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 applyProtection="1">
      <alignment horizontal="center" vertical="center"/>
      <protection/>
    </xf>
    <xf numFmtId="208" fontId="2" fillId="0" borderId="24" xfId="0" applyNumberFormat="1" applyFont="1" applyFill="1" applyBorder="1" applyAlignment="1">
      <alignment horizontal="center" vertical="center" wrapText="1"/>
    </xf>
    <xf numFmtId="208" fontId="2" fillId="0" borderId="25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208" fontId="6" fillId="0" borderId="14" xfId="0" applyNumberFormat="1" applyFont="1" applyFill="1" applyBorder="1" applyAlignment="1">
      <alignment horizontal="center" vertical="center" wrapText="1"/>
    </xf>
    <xf numFmtId="208" fontId="6" fillId="0" borderId="13" xfId="0" applyNumberFormat="1" applyFont="1" applyFill="1" applyBorder="1" applyAlignment="1">
      <alignment horizontal="center" vertical="center" wrapText="1"/>
    </xf>
    <xf numFmtId="208" fontId="7" fillId="0" borderId="10" xfId="0" applyNumberFormat="1" applyFont="1" applyFill="1" applyBorder="1" applyAlignment="1" applyProtection="1">
      <alignment horizontal="center" vertical="center"/>
      <protection/>
    </xf>
    <xf numFmtId="208" fontId="7" fillId="0" borderId="14" xfId="0" applyNumberFormat="1" applyFont="1" applyFill="1" applyBorder="1" applyAlignment="1" applyProtection="1">
      <alignment horizontal="center" vertical="center"/>
      <protection/>
    </xf>
    <xf numFmtId="208" fontId="7" fillId="0" borderId="13" xfId="0" applyNumberFormat="1" applyFont="1" applyFill="1" applyBorder="1" applyAlignment="1" applyProtection="1">
      <alignment horizontal="center" vertical="center"/>
      <protection/>
    </xf>
    <xf numFmtId="210" fontId="6" fillId="0" borderId="10" xfId="0" applyNumberFormat="1" applyFont="1" applyFill="1" applyBorder="1" applyAlignment="1" applyProtection="1">
      <alignment horizontal="center" vertical="center"/>
      <protection/>
    </xf>
    <xf numFmtId="210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7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8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08" fontId="6" fillId="0" borderId="38" xfId="0" applyNumberFormat="1" applyFont="1" applyFill="1" applyBorder="1" applyAlignment="1">
      <alignment horizontal="center" vertical="center"/>
    </xf>
    <xf numFmtId="208" fontId="2" fillId="0" borderId="11" xfId="0" applyNumberFormat="1" applyFont="1" applyFill="1" applyBorder="1" applyAlignment="1" applyProtection="1">
      <alignment horizontal="center" vertical="center"/>
      <protection/>
    </xf>
    <xf numFmtId="208" fontId="2" fillId="0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0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08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208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208" fontId="0" fillId="0" borderId="0" xfId="0" applyNumberFormat="1" applyFont="1" applyFill="1" applyAlignment="1">
      <alignment/>
    </xf>
    <xf numFmtId="208" fontId="6" fillId="0" borderId="42" xfId="0" applyNumberFormat="1" applyFont="1" applyFill="1" applyBorder="1" applyAlignment="1">
      <alignment horizontal="center" vertical="center"/>
    </xf>
    <xf numFmtId="208" fontId="6" fillId="0" borderId="35" xfId="0" applyNumberFormat="1" applyFont="1" applyFill="1" applyBorder="1" applyAlignment="1" applyProtection="1">
      <alignment horizontal="center" vertical="center"/>
      <protection/>
    </xf>
    <xf numFmtId="208" fontId="6" fillId="0" borderId="36" xfId="0" applyNumberFormat="1" applyFont="1" applyFill="1" applyBorder="1" applyAlignment="1" applyProtection="1">
      <alignment horizontal="center" vertical="center"/>
      <protection/>
    </xf>
    <xf numFmtId="208" fontId="6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208" fontId="6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49" fontId="2" fillId="0" borderId="45" xfId="0" applyNumberFormat="1" applyFont="1" applyFill="1" applyBorder="1" applyAlignment="1">
      <alignment horizontal="right" vertical="center" wrapText="1"/>
    </xf>
    <xf numFmtId="208" fontId="2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21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21" fontId="2" fillId="0" borderId="13" xfId="0" applyNumberFormat="1" applyFont="1" applyFill="1" applyBorder="1" applyAlignment="1">
      <alignment horizontal="center"/>
    </xf>
    <xf numFmtId="208" fontId="2" fillId="0" borderId="13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30" fillId="33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208" fontId="6" fillId="0" borderId="48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206" fontId="6" fillId="0" borderId="48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2" xfId="56" applyNumberFormat="1" applyFont="1" applyFill="1" applyBorder="1" applyAlignment="1">
      <alignment vertical="center" wrapText="1"/>
      <protection/>
    </xf>
    <xf numFmtId="0" fontId="2" fillId="0" borderId="31" xfId="56" applyFont="1" applyFill="1" applyBorder="1" applyAlignment="1">
      <alignment horizontal="left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 applyProtection="1">
      <alignment vertical="center"/>
      <protection/>
    </xf>
    <xf numFmtId="0" fontId="2" fillId="0" borderId="31" xfId="56" applyNumberFormat="1" applyFont="1" applyFill="1" applyBorder="1" applyAlignment="1" applyProtection="1">
      <alignment horizontal="left" vertical="center"/>
      <protection/>
    </xf>
    <xf numFmtId="0" fontId="2" fillId="0" borderId="32" xfId="56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49" fontId="2" fillId="0" borderId="31" xfId="56" applyNumberFormat="1" applyFont="1" applyFill="1" applyBorder="1" applyAlignment="1">
      <alignment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9" fontId="2" fillId="0" borderId="31" xfId="56" applyNumberFormat="1" applyFont="1" applyFill="1" applyBorder="1" applyAlignment="1">
      <alignment horizontal="left" vertical="center" wrapText="1"/>
      <protection/>
    </xf>
    <xf numFmtId="49" fontId="2" fillId="0" borderId="32" xfId="56" applyNumberFormat="1" applyFont="1" applyFill="1" applyBorder="1" applyAlignment="1">
      <alignment horizontal="left" vertical="center" wrapText="1"/>
      <protection/>
    </xf>
    <xf numFmtId="221" fontId="2" fillId="0" borderId="29" xfId="0" applyNumberFormat="1" applyFont="1" applyFill="1" applyBorder="1" applyAlignment="1">
      <alignment horizontal="center"/>
    </xf>
    <xf numFmtId="219" fontId="2" fillId="0" borderId="12" xfId="0" applyNumberFormat="1" applyFont="1" applyFill="1" applyBorder="1" applyAlignment="1">
      <alignment horizontal="center"/>
    </xf>
    <xf numFmtId="219" fontId="2" fillId="0" borderId="3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09" fontId="6" fillId="0" borderId="16" xfId="0" applyNumberFormat="1" applyFont="1" applyFill="1" applyBorder="1" applyAlignment="1">
      <alignment horizontal="center"/>
    </xf>
    <xf numFmtId="209" fontId="6" fillId="0" borderId="4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1" fontId="6" fillId="0" borderId="5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08" fontId="2" fillId="0" borderId="5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/>
    </xf>
    <xf numFmtId="208" fontId="41" fillId="0" borderId="0" xfId="0" applyNumberFormat="1" applyFont="1" applyFill="1" applyBorder="1" applyAlignment="1">
      <alignment/>
    </xf>
    <xf numFmtId="208" fontId="42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08" fontId="0" fillId="0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" fillId="0" borderId="4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209" fontId="86" fillId="0" borderId="10" xfId="0" applyNumberFormat="1" applyFont="1" applyFill="1" applyBorder="1" applyAlignment="1">
      <alignment/>
    </xf>
    <xf numFmtId="0" fontId="86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208" fontId="6" fillId="0" borderId="13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2" fillId="0" borderId="13" xfId="56" applyNumberFormat="1" applyFont="1" applyFill="1" applyBorder="1" applyAlignment="1" applyProtection="1">
      <alignment horizontal="center" vertical="center"/>
      <protection/>
    </xf>
    <xf numFmtId="206" fontId="2" fillId="0" borderId="30" xfId="0" applyNumberFormat="1" applyFont="1" applyFill="1" applyBorder="1" applyAlignment="1">
      <alignment horizontal="center" vertical="center" wrapText="1"/>
    </xf>
    <xf numFmtId="208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0" fontId="6" fillId="0" borderId="5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49" xfId="56" applyNumberFormat="1" applyFont="1" applyFill="1" applyBorder="1" applyAlignment="1">
      <alignment vertical="center" wrapText="1"/>
      <protection/>
    </xf>
    <xf numFmtId="210" fontId="6" fillId="0" borderId="35" xfId="56" applyNumberFormat="1" applyFont="1" applyFill="1" applyBorder="1" applyAlignment="1" applyProtection="1">
      <alignment horizontal="right" vertical="center"/>
      <protection/>
    </xf>
    <xf numFmtId="210" fontId="6" fillId="0" borderId="37" xfId="56" applyNumberFormat="1" applyFont="1" applyFill="1" applyBorder="1" applyAlignment="1" applyProtection="1">
      <alignment horizontal="right" vertical="center"/>
      <protection/>
    </xf>
    <xf numFmtId="210" fontId="6" fillId="0" borderId="44" xfId="56" applyNumberFormat="1" applyFont="1" applyFill="1" applyBorder="1" applyAlignment="1" applyProtection="1">
      <alignment horizontal="center" vertical="center"/>
      <protection/>
    </xf>
    <xf numFmtId="210" fontId="6" fillId="0" borderId="34" xfId="56" applyNumberFormat="1" applyFont="1" applyFill="1" applyBorder="1" applyAlignment="1" applyProtection="1">
      <alignment horizontal="center" vertical="center"/>
      <protection/>
    </xf>
    <xf numFmtId="210" fontId="6" fillId="0" borderId="35" xfId="56" applyNumberFormat="1" applyFont="1" applyFill="1" applyBorder="1" applyAlignment="1" applyProtection="1">
      <alignment horizontal="center" vertical="center"/>
      <protection/>
    </xf>
    <xf numFmtId="210" fontId="6" fillId="0" borderId="36" xfId="56" applyNumberFormat="1" applyFont="1" applyFill="1" applyBorder="1" applyAlignment="1" applyProtection="1">
      <alignment horizontal="center" vertical="center"/>
      <protection/>
    </xf>
    <xf numFmtId="208" fontId="6" fillId="0" borderId="35" xfId="56" applyNumberFormat="1" applyFont="1" applyFill="1" applyBorder="1" applyAlignment="1" applyProtection="1">
      <alignment horizontal="center" vertical="center"/>
      <protection/>
    </xf>
    <xf numFmtId="208" fontId="6" fillId="0" borderId="34" xfId="56" applyNumberFormat="1" applyFont="1" applyFill="1" applyBorder="1" applyAlignment="1" applyProtection="1">
      <alignment horizontal="center" vertical="center"/>
      <protection/>
    </xf>
    <xf numFmtId="208" fontId="6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41" xfId="56" applyFont="1" applyFill="1" applyBorder="1" applyAlignment="1">
      <alignment horizontal="center" vertical="center" wrapText="1"/>
      <protection/>
    </xf>
    <xf numFmtId="211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0" fontId="2" fillId="0" borderId="50" xfId="56" applyFont="1" applyFill="1" applyBorder="1" applyAlignment="1">
      <alignment horizontal="center" vertical="center" wrapText="1"/>
      <protection/>
    </xf>
    <xf numFmtId="0" fontId="2" fillId="0" borderId="25" xfId="56" applyFont="1" applyFill="1" applyBorder="1" applyAlignment="1">
      <alignment horizontal="center" vertical="center" wrapText="1"/>
      <protection/>
    </xf>
    <xf numFmtId="210" fontId="2" fillId="0" borderId="2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56" xfId="56" applyFont="1" applyFill="1" applyBorder="1" applyAlignment="1" applyProtection="1">
      <alignment horizontal="right" vertical="center"/>
      <protection/>
    </xf>
    <xf numFmtId="210" fontId="6" fillId="0" borderId="57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2" fillId="0" borderId="59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6" fillId="0" borderId="5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208" fontId="6" fillId="0" borderId="52" xfId="0" applyNumberFormat="1" applyFont="1" applyFill="1" applyBorder="1" applyAlignment="1" applyProtection="1">
      <alignment horizontal="center" vertical="center" wrapText="1"/>
      <protection/>
    </xf>
    <xf numFmtId="208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221" fontId="2" fillId="0" borderId="26" xfId="56" applyNumberFormat="1" applyFont="1" applyFill="1" applyBorder="1" applyAlignment="1" applyProtection="1">
      <alignment horizontal="center" vertical="center"/>
      <protection/>
    </xf>
    <xf numFmtId="0" fontId="7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2" fillId="0" borderId="43" xfId="56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31" xfId="56" applyNumberFormat="1" applyFont="1" applyFill="1" applyBorder="1" applyAlignment="1">
      <alignment horizontal="left" vertical="center" wrapText="1"/>
      <protection/>
    </xf>
    <xf numFmtId="49" fontId="2" fillId="0" borderId="31" xfId="56" applyNumberFormat="1" applyFont="1" applyFill="1" applyBorder="1" applyAlignment="1">
      <alignment horizontal="left" vertical="center" wrapText="1"/>
      <protection/>
    </xf>
    <xf numFmtId="49" fontId="2" fillId="0" borderId="32" xfId="56" applyNumberFormat="1" applyFont="1" applyFill="1" applyBorder="1" applyAlignment="1">
      <alignment horizontal="left" vertical="center" wrapText="1"/>
      <protection/>
    </xf>
    <xf numFmtId="210" fontId="6" fillId="0" borderId="34" xfId="56" applyNumberFormat="1" applyFont="1" applyFill="1" applyBorder="1" applyAlignment="1" applyProtection="1">
      <alignment horizontal="right" vertical="center"/>
      <protection/>
    </xf>
    <xf numFmtId="210" fontId="2" fillId="0" borderId="50" xfId="56" applyNumberFormat="1" applyFont="1" applyFill="1" applyBorder="1" applyAlignment="1" applyProtection="1">
      <alignment horizontal="center" vertical="center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1" fontId="2" fillId="0" borderId="29" xfId="56" applyNumberFormat="1" applyFont="1" applyFill="1" applyBorder="1" applyAlignment="1">
      <alignment horizontal="center" vertical="center"/>
      <protection/>
    </xf>
    <xf numFmtId="1" fontId="2" fillId="0" borderId="12" xfId="56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206" fontId="6" fillId="0" borderId="11" xfId="0" applyNumberFormat="1" applyFont="1" applyFill="1" applyBorder="1" applyAlignment="1" applyProtection="1">
      <alignment horizontal="center" vertical="center" wrapText="1"/>
      <protection/>
    </xf>
    <xf numFmtId="206" fontId="6" fillId="0" borderId="39" xfId="0" applyNumberFormat="1" applyFont="1" applyFill="1" applyBorder="1" applyAlignment="1" applyProtection="1">
      <alignment horizontal="center" vertical="center" wrapText="1"/>
      <protection/>
    </xf>
    <xf numFmtId="211" fontId="2" fillId="0" borderId="10" xfId="56" applyNumberFormat="1" applyFont="1" applyFill="1" applyBorder="1" applyAlignment="1" applyProtection="1">
      <alignment horizontal="center" vertical="center"/>
      <protection/>
    </xf>
    <xf numFmtId="208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/>
    </xf>
    <xf numFmtId="0" fontId="30" fillId="0" borderId="61" xfId="0" applyFont="1" applyFill="1" applyBorder="1" applyAlignment="1">
      <alignment/>
    </xf>
    <xf numFmtId="0" fontId="7" fillId="0" borderId="26" xfId="56" applyNumberFormat="1" applyFont="1" applyFill="1" applyBorder="1" applyAlignment="1" applyProtection="1">
      <alignment horizontal="center" vertical="center"/>
      <protection/>
    </xf>
    <xf numFmtId="0" fontId="6" fillId="0" borderId="27" xfId="56" applyNumberFormat="1" applyFont="1" applyFill="1" applyBorder="1" applyAlignment="1" applyProtection="1">
      <alignment horizontal="center" vertical="center"/>
      <protection/>
    </xf>
    <xf numFmtId="0" fontId="7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11" fontId="2" fillId="0" borderId="16" xfId="0" applyNumberFormat="1" applyFont="1" applyFill="1" applyBorder="1" applyAlignment="1" applyProtection="1">
      <alignment horizontal="center" vertical="center"/>
      <protection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208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>
      <alignment horizontal="center" vertical="center"/>
    </xf>
    <xf numFmtId="221" fontId="6" fillId="0" borderId="16" xfId="56" applyNumberFormat="1" applyFont="1" applyFill="1" applyBorder="1" applyAlignment="1" applyProtection="1">
      <alignment horizontal="center" vertical="center"/>
      <protection/>
    </xf>
    <xf numFmtId="208" fontId="88" fillId="0" borderId="13" xfId="0" applyNumberFormat="1" applyFont="1" applyFill="1" applyBorder="1" applyAlignment="1" applyProtection="1">
      <alignment horizontal="center" vertical="center"/>
      <protection/>
    </xf>
    <xf numFmtId="208" fontId="89" fillId="0" borderId="13" xfId="0" applyNumberFormat="1" applyFont="1" applyFill="1" applyBorder="1" applyAlignment="1" applyProtection="1">
      <alignment horizontal="center" vertical="center"/>
      <protection/>
    </xf>
    <xf numFmtId="0" fontId="88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206" fontId="9" fillId="0" borderId="0" xfId="0" applyNumberFormat="1" applyFont="1" applyFill="1" applyBorder="1" applyAlignment="1">
      <alignment/>
    </xf>
    <xf numFmtId="211" fontId="8" fillId="0" borderId="23" xfId="0" applyNumberFormat="1" applyFont="1" applyFill="1" applyBorder="1" applyAlignment="1" applyProtection="1">
      <alignment horizontal="center" vertical="center"/>
      <protection/>
    </xf>
    <xf numFmtId="208" fontId="6" fillId="0" borderId="37" xfId="0" applyNumberFormat="1" applyFont="1" applyFill="1" applyBorder="1" applyAlignment="1" applyProtection="1">
      <alignment horizontal="center" vertical="center"/>
      <protection/>
    </xf>
    <xf numFmtId="208" fontId="6" fillId="0" borderId="68" xfId="0" applyNumberFormat="1" applyFont="1" applyFill="1" applyBorder="1" applyAlignment="1" applyProtection="1">
      <alignment horizontal="center" vertical="center"/>
      <protection/>
    </xf>
    <xf numFmtId="208" fontId="6" fillId="0" borderId="27" xfId="0" applyNumberFormat="1" applyFont="1" applyFill="1" applyBorder="1" applyAlignment="1" applyProtection="1">
      <alignment horizontal="center" vertical="center"/>
      <protection/>
    </xf>
    <xf numFmtId="208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/>
    </xf>
    <xf numFmtId="0" fontId="6" fillId="0" borderId="50" xfId="0" applyFont="1" applyFill="1" applyBorder="1" applyAlignment="1">
      <alignment horizontal="center" vertical="center" wrapText="1"/>
    </xf>
    <xf numFmtId="208" fontId="89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/>
    </xf>
    <xf numFmtId="208" fontId="6" fillId="0" borderId="70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 applyProtection="1">
      <alignment vertical="center"/>
      <protection/>
    </xf>
    <xf numFmtId="206" fontId="2" fillId="0" borderId="35" xfId="0" applyNumberFormat="1" applyFont="1" applyFill="1" applyBorder="1" applyAlignment="1" applyProtection="1">
      <alignment vertical="center"/>
      <protection/>
    </xf>
    <xf numFmtId="206" fontId="2" fillId="0" borderId="36" xfId="0" applyNumberFormat="1" applyFont="1" applyFill="1" applyBorder="1" applyAlignment="1" applyProtection="1">
      <alignment vertical="center"/>
      <protection/>
    </xf>
    <xf numFmtId="206" fontId="6" fillId="0" borderId="34" xfId="0" applyNumberFormat="1" applyFont="1" applyFill="1" applyBorder="1" applyAlignment="1" applyProtection="1">
      <alignment vertical="center"/>
      <protection/>
    </xf>
    <xf numFmtId="206" fontId="6" fillId="0" borderId="35" xfId="0" applyNumberFormat="1" applyFont="1" applyFill="1" applyBorder="1" applyAlignment="1" applyProtection="1">
      <alignment vertical="center"/>
      <protection/>
    </xf>
    <xf numFmtId="206" fontId="6" fillId="0" borderId="36" xfId="0" applyNumberFormat="1" applyFont="1" applyFill="1" applyBorder="1" applyAlignment="1" applyProtection="1">
      <alignment vertical="center"/>
      <protection/>
    </xf>
    <xf numFmtId="49" fontId="2" fillId="0" borderId="4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6" fillId="0" borderId="67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right" vertical="center" wrapText="1"/>
    </xf>
    <xf numFmtId="49" fontId="6" fillId="0" borderId="45" xfId="0" applyNumberFormat="1" applyFont="1" applyFill="1" applyBorder="1" applyAlignment="1">
      <alignment horizontal="right" vertical="center" wrapText="1"/>
    </xf>
    <xf numFmtId="49" fontId="6" fillId="0" borderId="78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208" fontId="6" fillId="0" borderId="29" xfId="0" applyNumberFormat="1" applyFont="1" applyFill="1" applyBorder="1" applyAlignment="1">
      <alignment horizontal="center" vertical="center" wrapText="1"/>
    </xf>
    <xf numFmtId="208" fontId="6" fillId="0" borderId="12" xfId="0" applyNumberFormat="1" applyFont="1" applyFill="1" applyBorder="1" applyAlignment="1">
      <alignment horizontal="center" vertical="center" wrapText="1"/>
    </xf>
    <xf numFmtId="208" fontId="6" fillId="0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80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81" xfId="0" applyNumberFormat="1" applyFont="1" applyFill="1" applyBorder="1" applyAlignment="1" applyProtection="1">
      <alignment horizontal="center" vertical="center" wrapText="1"/>
      <protection/>
    </xf>
    <xf numFmtId="0" fontId="6" fillId="0" borderId="81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right" vertical="center" wrapText="1"/>
    </xf>
    <xf numFmtId="206" fontId="6" fillId="0" borderId="11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43" xfId="0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vertical="center" wrapText="1"/>
    </xf>
    <xf numFmtId="210" fontId="6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07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 applyProtection="1">
      <alignment vertical="center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208" fontId="2" fillId="0" borderId="50" xfId="0" applyNumberFormat="1" applyFont="1" applyFill="1" applyBorder="1" applyAlignment="1" applyProtection="1">
      <alignment vertical="center"/>
      <protection/>
    </xf>
    <xf numFmtId="208" fontId="2" fillId="0" borderId="24" xfId="0" applyNumberFormat="1" applyFont="1" applyFill="1" applyBorder="1" applyAlignment="1" applyProtection="1">
      <alignment vertical="center"/>
      <protection/>
    </xf>
    <xf numFmtId="208" fontId="2" fillId="0" borderId="41" xfId="0" applyNumberFormat="1" applyFont="1" applyFill="1" applyBorder="1" applyAlignment="1" applyProtection="1">
      <alignment vertical="center"/>
      <protection/>
    </xf>
    <xf numFmtId="208" fontId="2" fillId="0" borderId="24" xfId="0" applyNumberFormat="1" applyFont="1" applyFill="1" applyBorder="1" applyAlignment="1" applyProtection="1">
      <alignment horizontal="center" vertical="center"/>
      <protection/>
    </xf>
    <xf numFmtId="208" fontId="2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5" xfId="55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23" xfId="56" applyNumberFormat="1" applyFont="1" applyFill="1" applyBorder="1" applyAlignment="1" applyProtection="1">
      <alignment horizontal="center" vertical="center"/>
      <protection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49" fontId="31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7" fillId="0" borderId="28" xfId="56" applyNumberFormat="1" applyFont="1" applyFill="1" applyBorder="1" applyAlignment="1" applyProtection="1">
      <alignment horizontal="center" vertical="center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49" fontId="33" fillId="0" borderId="26" xfId="0" applyNumberFormat="1" applyFont="1" applyFill="1" applyBorder="1" applyAlignment="1" applyProtection="1">
      <alignment horizontal="center" vertical="center" wrapText="1"/>
      <protection/>
    </xf>
    <xf numFmtId="49" fontId="33" fillId="0" borderId="27" xfId="0" applyNumberFormat="1" applyFont="1" applyFill="1" applyBorder="1" applyAlignment="1" applyProtection="1">
      <alignment horizontal="center" vertical="center" wrapText="1"/>
      <protection/>
    </xf>
    <xf numFmtId="49" fontId="3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208" fontId="0" fillId="0" borderId="0" xfId="0" applyNumberFormat="1" applyFont="1" applyFill="1" applyBorder="1" applyAlignment="1">
      <alignment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31" xfId="56" applyNumberFormat="1" applyFont="1" applyFill="1" applyBorder="1" applyAlignment="1" applyProtection="1">
      <alignment horizontal="left" vertical="center" wrapText="1"/>
      <protection/>
    </xf>
    <xf numFmtId="0" fontId="7" fillId="0" borderId="14" xfId="56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4" xfId="0" applyNumberFormat="1" applyFont="1" applyFill="1" applyBorder="1" applyAlignment="1" applyProtection="1">
      <alignment horizontal="center" vertical="center" wrapText="1"/>
      <protection/>
    </xf>
    <xf numFmtId="206" fontId="2" fillId="0" borderId="13" xfId="0" applyNumberFormat="1" applyFont="1" applyFill="1" applyBorder="1" applyAlignment="1" applyProtection="1">
      <alignment vertical="center"/>
      <protection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89" fillId="0" borderId="56" xfId="56" applyNumberFormat="1" applyFont="1" applyFill="1" applyBorder="1" applyAlignment="1" applyProtection="1">
      <alignment horizontal="center" vertical="center"/>
      <protection/>
    </xf>
    <xf numFmtId="49" fontId="89" fillId="0" borderId="44" xfId="0" applyNumberFormat="1" applyFont="1" applyFill="1" applyBorder="1" applyAlignment="1">
      <alignment horizontal="center" vertical="center" wrapText="1"/>
    </xf>
    <xf numFmtId="208" fontId="88" fillId="0" borderId="36" xfId="0" applyNumberFormat="1" applyFont="1" applyFill="1" applyBorder="1" applyAlignment="1">
      <alignment horizontal="center" vertical="center" wrapText="1"/>
    </xf>
    <xf numFmtId="49" fontId="88" fillId="0" borderId="43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vertical="center" wrapText="1"/>
    </xf>
    <xf numFmtId="208" fontId="88" fillId="0" borderId="14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left" vertical="center" wrapText="1"/>
    </xf>
    <xf numFmtId="208" fontId="88" fillId="0" borderId="13" xfId="0" applyNumberFormat="1" applyFont="1" applyFill="1" applyBorder="1" applyAlignment="1">
      <alignment horizontal="center" vertical="center" wrapText="1"/>
    </xf>
    <xf numFmtId="208" fontId="88" fillId="0" borderId="10" xfId="0" applyNumberFormat="1" applyFont="1" applyFill="1" applyBorder="1" applyAlignment="1">
      <alignment horizontal="center" vertical="center" wrapText="1"/>
    </xf>
    <xf numFmtId="49" fontId="89" fillId="0" borderId="43" xfId="0" applyNumberFormat="1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1" xfId="0" applyNumberFormat="1" applyFont="1" applyFill="1" applyBorder="1" applyAlignment="1" applyProtection="1">
      <alignment horizontal="center" vertical="center" wrapText="1"/>
      <protection/>
    </xf>
    <xf numFmtId="208" fontId="88" fillId="0" borderId="11" xfId="0" applyNumberFormat="1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208" fontId="88" fillId="0" borderId="13" xfId="0" applyNumberFormat="1" applyFont="1" applyFill="1" applyBorder="1" applyAlignment="1">
      <alignment horizontal="left" vertical="center" wrapText="1"/>
    </xf>
    <xf numFmtId="208" fontId="88" fillId="0" borderId="10" xfId="0" applyNumberFormat="1" applyFont="1" applyFill="1" applyBorder="1" applyAlignment="1">
      <alignment horizontal="left" vertical="center" wrapText="1"/>
    </xf>
    <xf numFmtId="208" fontId="88" fillId="0" borderId="14" xfId="0" applyNumberFormat="1" applyFont="1" applyFill="1" applyBorder="1" applyAlignment="1">
      <alignment horizontal="left" vertical="center" wrapText="1"/>
    </xf>
    <xf numFmtId="0" fontId="88" fillId="0" borderId="43" xfId="0" applyFont="1" applyFill="1" applyBorder="1" applyAlignment="1">
      <alignment horizontal="right" vertical="center" wrapText="1"/>
    </xf>
    <xf numFmtId="0" fontId="88" fillId="0" borderId="13" xfId="0" applyFont="1" applyFill="1" applyBorder="1" applyAlignment="1">
      <alignment horizontal="center" vertical="center" wrapText="1"/>
    </xf>
    <xf numFmtId="49" fontId="89" fillId="0" borderId="43" xfId="0" applyNumberFormat="1" applyFont="1" applyFill="1" applyBorder="1" applyAlignment="1">
      <alignment vertical="center" wrapText="1"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1" xfId="0" applyNumberFormat="1" applyFont="1" applyFill="1" applyBorder="1" applyAlignment="1" applyProtection="1">
      <alignment horizontal="center" vertical="center"/>
      <protection/>
    </xf>
    <xf numFmtId="49" fontId="89" fillId="0" borderId="42" xfId="0" applyNumberFormat="1" applyFont="1" applyFill="1" applyBorder="1" applyAlignment="1" applyProtection="1">
      <alignment horizontal="center" vertical="center"/>
      <protection/>
    </xf>
    <xf numFmtId="0" fontId="89" fillId="0" borderId="42" xfId="56" applyNumberFormat="1" applyFont="1" applyFill="1" applyBorder="1" applyAlignment="1" applyProtection="1">
      <alignment horizontal="center" vertical="center" wrapText="1"/>
      <protection/>
    </xf>
    <xf numFmtId="0" fontId="88" fillId="0" borderId="16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 wrapText="1"/>
    </xf>
    <xf numFmtId="208" fontId="88" fillId="0" borderId="16" xfId="0" applyNumberFormat="1" applyFont="1" applyFill="1" applyBorder="1" applyAlignment="1">
      <alignment horizontal="center" vertical="center" wrapText="1"/>
    </xf>
    <xf numFmtId="208" fontId="88" fillId="0" borderId="15" xfId="0" applyNumberFormat="1" applyFont="1" applyFill="1" applyBorder="1" applyAlignment="1">
      <alignment horizontal="center" vertical="center" wrapText="1"/>
    </xf>
    <xf numFmtId="208" fontId="88" fillId="0" borderId="23" xfId="0" applyNumberFormat="1" applyFont="1" applyFill="1" applyBorder="1" applyAlignment="1">
      <alignment horizontal="center" vertical="center" wrapText="1"/>
    </xf>
    <xf numFmtId="208" fontId="89" fillId="0" borderId="15" xfId="0" applyNumberFormat="1" applyFont="1" applyFill="1" applyBorder="1" applyAlignment="1">
      <alignment horizontal="center" vertical="center" wrapText="1"/>
    </xf>
    <xf numFmtId="208" fontId="88" fillId="0" borderId="6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right" vertical="center" wrapText="1"/>
    </xf>
    <xf numFmtId="49" fontId="89" fillId="0" borderId="43" xfId="0" applyNumberFormat="1" applyFont="1" applyFill="1" applyBorder="1" applyAlignment="1" applyProtection="1">
      <alignment horizontal="center" vertical="center" wrapText="1"/>
      <protection/>
    </xf>
    <xf numFmtId="49" fontId="88" fillId="0" borderId="43" xfId="0" applyNumberFormat="1" applyFont="1" applyFill="1" applyBorder="1" applyAlignment="1" applyProtection="1">
      <alignment horizontal="center" vertical="center" wrapText="1"/>
      <protection/>
    </xf>
    <xf numFmtId="208" fontId="34" fillId="0" borderId="0" xfId="0" applyNumberFormat="1" applyFont="1" applyFill="1" applyAlignment="1">
      <alignment/>
    </xf>
    <xf numFmtId="49" fontId="89" fillId="0" borderId="10" xfId="0" applyNumberFormat="1" applyFont="1" applyFill="1" applyBorder="1" applyAlignment="1">
      <alignment horizontal="center" vertical="center" wrapText="1"/>
    </xf>
    <xf numFmtId="49" fontId="89" fillId="0" borderId="11" xfId="0" applyNumberFormat="1" applyFont="1" applyFill="1" applyBorder="1" applyAlignment="1">
      <alignment horizontal="center" vertical="center" wrapText="1"/>
    </xf>
    <xf numFmtId="0" fontId="89" fillId="0" borderId="13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14" xfId="0" applyNumberFormat="1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center" vertical="center" wrapText="1"/>
    </xf>
    <xf numFmtId="208" fontId="89" fillId="0" borderId="14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49" fontId="88" fillId="0" borderId="11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/>
    </xf>
    <xf numFmtId="206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NumberFormat="1" applyFont="1" applyFill="1" applyBorder="1" applyAlignment="1">
      <alignment horizontal="center" vertical="center"/>
    </xf>
    <xf numFmtId="1" fontId="88" fillId="0" borderId="14" xfId="0" applyNumberFormat="1" applyFont="1" applyFill="1" applyBorder="1" applyAlignment="1">
      <alignment horizontal="center" vertical="center" wrapText="1"/>
    </xf>
    <xf numFmtId="0" fontId="88" fillId="0" borderId="13" xfId="0" applyNumberFormat="1" applyFont="1" applyFill="1" applyBorder="1" applyAlignment="1">
      <alignment horizontal="center" vertical="center" wrapText="1"/>
    </xf>
    <xf numFmtId="0" fontId="88" fillId="0" borderId="10" xfId="0" applyNumberFormat="1" applyFont="1" applyFill="1" applyBorder="1" applyAlignment="1">
      <alignment horizontal="center" vertical="center" wrapText="1"/>
    </xf>
    <xf numFmtId="0" fontId="88" fillId="0" borderId="14" xfId="0" applyNumberFormat="1" applyFont="1" applyFill="1" applyBorder="1" applyAlignment="1">
      <alignment horizontal="center" vertical="center" wrapText="1"/>
    </xf>
    <xf numFmtId="0" fontId="88" fillId="0" borderId="11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49" fontId="89" fillId="0" borderId="83" xfId="0" applyNumberFormat="1" applyFont="1" applyFill="1" applyBorder="1" applyAlignment="1" applyProtection="1">
      <alignment horizontal="center" vertical="center" wrapText="1"/>
      <protection/>
    </xf>
    <xf numFmtId="49" fontId="89" fillId="0" borderId="83" xfId="0" applyNumberFormat="1" applyFont="1" applyFill="1" applyBorder="1" applyAlignment="1">
      <alignment horizontal="center" vertical="center" wrapText="1"/>
    </xf>
    <xf numFmtId="0" fontId="89" fillId="0" borderId="16" xfId="0" applyNumberFormat="1" applyFont="1" applyFill="1" applyBorder="1" applyAlignment="1">
      <alignment horizontal="center" vertical="center"/>
    </xf>
    <xf numFmtId="49" fontId="89" fillId="0" borderId="15" xfId="0" applyNumberFormat="1" applyFont="1" applyFill="1" applyBorder="1" applyAlignment="1">
      <alignment horizontal="center" vertical="center"/>
    </xf>
    <xf numFmtId="0" fontId="89" fillId="0" borderId="79" xfId="0" applyNumberFormat="1" applyFont="1" applyFill="1" applyBorder="1" applyAlignment="1" applyProtection="1">
      <alignment horizontal="center" vertical="center"/>
      <protection/>
    </xf>
    <xf numFmtId="0" fontId="89" fillId="0" borderId="16" xfId="0" applyNumberFormat="1" applyFont="1" applyFill="1" applyBorder="1" applyAlignment="1">
      <alignment horizontal="center" vertical="center" wrapText="1"/>
    </xf>
    <xf numFmtId="0" fontId="89" fillId="0" borderId="15" xfId="0" applyNumberFormat="1" applyFont="1" applyFill="1" applyBorder="1" applyAlignment="1">
      <alignment horizontal="center" vertical="center" wrapText="1"/>
    </xf>
    <xf numFmtId="0" fontId="89" fillId="0" borderId="23" xfId="0" applyNumberFormat="1" applyFont="1" applyFill="1" applyBorder="1" applyAlignment="1">
      <alignment horizontal="center" vertical="center" wrapText="1"/>
    </xf>
    <xf numFmtId="0" fontId="89" fillId="0" borderId="79" xfId="0" applyNumberFormat="1" applyFont="1" applyFill="1" applyBorder="1" applyAlignment="1">
      <alignment horizontal="center" vertical="center" wrapText="1"/>
    </xf>
    <xf numFmtId="208" fontId="89" fillId="0" borderId="16" xfId="0" applyNumberFormat="1" applyFont="1" applyFill="1" applyBorder="1" applyAlignment="1">
      <alignment horizontal="center" vertical="center" wrapText="1"/>
    </xf>
    <xf numFmtId="208" fontId="88" fillId="0" borderId="69" xfId="0" applyNumberFormat="1" applyFont="1" applyFill="1" applyBorder="1" applyAlignment="1">
      <alignment horizontal="center" vertical="center" wrapText="1"/>
    </xf>
    <xf numFmtId="49" fontId="88" fillId="0" borderId="8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89" fillId="0" borderId="43" xfId="0" applyFont="1" applyFill="1" applyBorder="1" applyAlignment="1">
      <alignment horizontal="left" vertical="center" wrapText="1"/>
    </xf>
    <xf numFmtId="1" fontId="89" fillId="0" borderId="10" xfId="0" applyNumberFormat="1" applyFont="1" applyFill="1" applyBorder="1" applyAlignment="1">
      <alignment horizontal="center" vertical="center"/>
    </xf>
    <xf numFmtId="208" fontId="8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1" fontId="6" fillId="0" borderId="8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208" fontId="2" fillId="0" borderId="86" xfId="0" applyNumberFormat="1" applyFont="1" applyFill="1" applyBorder="1" applyAlignment="1">
      <alignment horizontal="center" vertical="center"/>
    </xf>
    <xf numFmtId="208" fontId="2" fillId="0" borderId="83" xfId="0" applyNumberFormat="1" applyFont="1" applyFill="1" applyBorder="1" applyAlignment="1">
      <alignment horizontal="center" vertical="center"/>
    </xf>
    <xf numFmtId="208" fontId="2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8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208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>
      <alignment horizontal="center" vertical="center" wrapText="1"/>
    </xf>
    <xf numFmtId="208" fontId="2" fillId="0" borderId="29" xfId="0" applyNumberFormat="1" applyFont="1" applyFill="1" applyBorder="1" applyAlignment="1" applyProtection="1">
      <alignment vertical="center"/>
      <protection/>
    </xf>
    <xf numFmtId="208" fontId="2" fillId="0" borderId="12" xfId="0" applyNumberFormat="1" applyFont="1" applyFill="1" applyBorder="1" applyAlignment="1" applyProtection="1">
      <alignment vertical="center"/>
      <protection/>
    </xf>
    <xf numFmtId="208" fontId="2" fillId="0" borderId="39" xfId="0" applyNumberFormat="1" applyFont="1" applyFill="1" applyBorder="1" applyAlignment="1" applyProtection="1">
      <alignment vertical="center"/>
      <protection/>
    </xf>
    <xf numFmtId="0" fontId="90" fillId="0" borderId="61" xfId="0" applyFont="1" applyFill="1" applyBorder="1" applyAlignment="1">
      <alignment/>
    </xf>
    <xf numFmtId="49" fontId="6" fillId="0" borderId="84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208" fontId="6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208" fontId="6" fillId="0" borderId="27" xfId="0" applyNumberFormat="1" applyFont="1" applyFill="1" applyBorder="1" applyAlignment="1" applyProtection="1">
      <alignment horizontal="center" vertical="center"/>
      <protection/>
    </xf>
    <xf numFmtId="208" fontId="2" fillId="0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/>
    </xf>
    <xf numFmtId="0" fontId="90" fillId="0" borderId="23" xfId="0" applyFont="1" applyFill="1" applyBorder="1" applyAlignment="1">
      <alignment/>
    </xf>
    <xf numFmtId="0" fontId="90" fillId="0" borderId="16" xfId="0" applyFont="1" applyFill="1" applyBorder="1" applyAlignment="1">
      <alignment/>
    </xf>
    <xf numFmtId="49" fontId="89" fillId="0" borderId="59" xfId="0" applyNumberFormat="1" applyFont="1" applyFill="1" applyBorder="1" applyAlignment="1">
      <alignment vertical="center" wrapText="1"/>
    </xf>
    <xf numFmtId="49" fontId="89" fillId="0" borderId="31" xfId="0" applyNumberFormat="1" applyFont="1" applyFill="1" applyBorder="1" applyAlignment="1">
      <alignment horizontal="left" vertical="center" wrapText="1"/>
    </xf>
    <xf numFmtId="0" fontId="88" fillId="0" borderId="43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left" vertical="center" wrapText="1"/>
    </xf>
    <xf numFmtId="0" fontId="89" fillId="0" borderId="82" xfId="0" applyFont="1" applyFill="1" applyBorder="1" applyAlignment="1">
      <alignment horizontal="left" vertical="center" wrapText="1"/>
    </xf>
    <xf numFmtId="0" fontId="88" fillId="0" borderId="51" xfId="0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right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89" fillId="34" borderId="43" xfId="0" applyFont="1" applyFill="1" applyBorder="1" applyAlignment="1">
      <alignment horizontal="left" vertical="center" wrapText="1"/>
    </xf>
    <xf numFmtId="0" fontId="6" fillId="0" borderId="87" xfId="0" applyFont="1" applyFill="1" applyBorder="1" applyAlignment="1">
      <alignment/>
    </xf>
    <xf numFmtId="208" fontId="88" fillId="0" borderId="45" xfId="0" applyNumberFormat="1" applyFont="1" applyFill="1" applyBorder="1" applyAlignment="1" applyProtection="1">
      <alignment horizontal="center" vertical="center"/>
      <protection/>
    </xf>
    <xf numFmtId="208" fontId="88" fillId="0" borderId="14" xfId="0" applyNumberFormat="1" applyFont="1" applyFill="1" applyBorder="1" applyAlignment="1" applyProtection="1">
      <alignment horizontal="center" vertical="center"/>
      <protection/>
    </xf>
    <xf numFmtId="208" fontId="88" fillId="0" borderId="43" xfId="0" applyNumberFormat="1" applyFont="1" applyFill="1" applyBorder="1" applyAlignment="1" applyProtection="1">
      <alignment horizontal="center" vertical="center"/>
      <protection/>
    </xf>
    <xf numFmtId="208" fontId="88" fillId="0" borderId="11" xfId="0" applyNumberFormat="1" applyFont="1" applyFill="1" applyBorder="1" applyAlignment="1" applyProtection="1">
      <alignment horizontal="center" vertical="center"/>
      <protection/>
    </xf>
    <xf numFmtId="208" fontId="89" fillId="0" borderId="51" xfId="0" applyNumberFormat="1" applyFont="1" applyFill="1" applyBorder="1" applyAlignment="1" applyProtection="1">
      <alignment horizontal="center" vertical="center"/>
      <protection/>
    </xf>
    <xf numFmtId="0" fontId="88" fillId="0" borderId="50" xfId="0" applyNumberFormat="1" applyFont="1" applyFill="1" applyBorder="1" applyAlignment="1" applyProtection="1">
      <alignment horizontal="center" vertical="center"/>
      <protection/>
    </xf>
    <xf numFmtId="1" fontId="89" fillId="0" borderId="24" xfId="0" applyNumberFormat="1" applyFont="1" applyFill="1" applyBorder="1" applyAlignment="1">
      <alignment horizontal="center" vertical="center"/>
    </xf>
    <xf numFmtId="1" fontId="88" fillId="0" borderId="24" xfId="0" applyNumberFormat="1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208" fontId="88" fillId="0" borderId="50" xfId="0" applyNumberFormat="1" applyFont="1" applyFill="1" applyBorder="1" applyAlignment="1">
      <alignment horizontal="center" vertical="center" wrapText="1"/>
    </xf>
    <xf numFmtId="208" fontId="88" fillId="0" borderId="24" xfId="0" applyNumberFormat="1" applyFont="1" applyFill="1" applyBorder="1" applyAlignment="1">
      <alignment horizontal="center" vertical="center" wrapText="1"/>
    </xf>
    <xf numFmtId="208" fontId="88" fillId="0" borderId="25" xfId="0" applyNumberFormat="1" applyFont="1" applyFill="1" applyBorder="1" applyAlignment="1">
      <alignment horizontal="center" vertical="center" wrapText="1"/>
    </xf>
    <xf numFmtId="208" fontId="88" fillId="0" borderId="41" xfId="0" applyNumberFormat="1" applyFont="1" applyFill="1" applyBorder="1" applyAlignment="1">
      <alignment horizontal="center" vertical="center" wrapText="1"/>
    </xf>
    <xf numFmtId="208" fontId="88" fillId="0" borderId="24" xfId="0" applyNumberFormat="1" applyFont="1" applyFill="1" applyBorder="1" applyAlignment="1" applyProtection="1">
      <alignment horizontal="center" vertical="center"/>
      <protection/>
    </xf>
    <xf numFmtId="49" fontId="89" fillId="0" borderId="82" xfId="0" applyNumberFormat="1" applyFont="1" applyFill="1" applyBorder="1" applyAlignment="1">
      <alignment horizontal="center" vertical="center" wrapText="1"/>
    </xf>
    <xf numFmtId="0" fontId="88" fillId="0" borderId="82" xfId="0" applyFont="1" applyFill="1" applyBorder="1" applyAlignment="1">
      <alignment horizontal="left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49" fontId="89" fillId="0" borderId="65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1" fontId="89" fillId="0" borderId="12" xfId="0" applyNumberFormat="1" applyFont="1" applyFill="1" applyBorder="1" applyAlignment="1">
      <alignment horizontal="center" vertical="center"/>
    </xf>
    <xf numFmtId="1" fontId="88" fillId="0" borderId="12" xfId="0" applyNumberFormat="1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208" fontId="88" fillId="0" borderId="29" xfId="0" applyNumberFormat="1" applyFont="1" applyFill="1" applyBorder="1" applyAlignment="1">
      <alignment horizontal="center" vertical="center" wrapText="1"/>
    </xf>
    <xf numFmtId="208" fontId="88" fillId="0" borderId="12" xfId="0" applyNumberFormat="1" applyFont="1" applyFill="1" applyBorder="1" applyAlignment="1">
      <alignment horizontal="center" vertical="center" wrapText="1"/>
    </xf>
    <xf numFmtId="208" fontId="88" fillId="0" borderId="30" xfId="0" applyNumberFormat="1" applyFont="1" applyFill="1" applyBorder="1" applyAlignment="1">
      <alignment horizontal="center" vertical="center" wrapText="1"/>
    </xf>
    <xf numFmtId="208" fontId="88" fillId="0" borderId="39" xfId="0" applyNumberFormat="1" applyFont="1" applyFill="1" applyBorder="1" applyAlignment="1">
      <alignment horizontal="center" vertical="center" wrapText="1"/>
    </xf>
    <xf numFmtId="208" fontId="88" fillId="0" borderId="12" xfId="0" applyNumberFormat="1" applyFont="1" applyFill="1" applyBorder="1" applyAlignment="1" applyProtection="1">
      <alignment horizontal="center" vertical="center"/>
      <protection/>
    </xf>
    <xf numFmtId="49" fontId="88" fillId="0" borderId="82" xfId="0" applyNumberFormat="1" applyFont="1" applyFill="1" applyBorder="1" applyAlignment="1">
      <alignment horizontal="center" vertical="center" wrapText="1"/>
    </xf>
    <xf numFmtId="0" fontId="88" fillId="0" borderId="50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89" fillId="0" borderId="50" xfId="0" applyNumberFormat="1" applyFont="1" applyFill="1" applyBorder="1" applyAlignment="1" applyProtection="1">
      <alignment horizontal="center" vertical="center"/>
      <protection/>
    </xf>
    <xf numFmtId="1" fontId="88" fillId="0" borderId="24" xfId="0" applyNumberFormat="1" applyFont="1" applyFill="1" applyBorder="1" applyAlignment="1">
      <alignment horizontal="center" vertical="center"/>
    </xf>
    <xf numFmtId="208" fontId="89" fillId="0" borderId="45" xfId="0" applyNumberFormat="1" applyFont="1" applyFill="1" applyBorder="1" applyAlignment="1" applyProtection="1">
      <alignment horizontal="center" vertical="center"/>
      <protection/>
    </xf>
    <xf numFmtId="208" fontId="89" fillId="0" borderId="14" xfId="0" applyNumberFormat="1" applyFont="1" applyFill="1" applyBorder="1" applyAlignment="1" applyProtection="1">
      <alignment horizontal="center" vertical="center"/>
      <protection/>
    </xf>
    <xf numFmtId="208" fontId="89" fillId="0" borderId="11" xfId="0" applyNumberFormat="1" applyFont="1" applyFill="1" applyBorder="1" applyAlignment="1" applyProtection="1">
      <alignment horizontal="center" vertical="center"/>
      <protection/>
    </xf>
    <xf numFmtId="208" fontId="89" fillId="0" borderId="10" xfId="0" applyNumberFormat="1" applyFont="1" applyFill="1" applyBorder="1" applyAlignment="1" applyProtection="1">
      <alignment horizontal="center" vertical="center"/>
      <protection/>
    </xf>
    <xf numFmtId="208" fontId="89" fillId="0" borderId="43" xfId="0" applyNumberFormat="1" applyFont="1" applyFill="1" applyBorder="1" applyAlignment="1" applyProtection="1">
      <alignment horizontal="center" vertical="center"/>
      <protection/>
    </xf>
    <xf numFmtId="49" fontId="89" fillId="0" borderId="89" xfId="0" applyNumberFormat="1" applyFont="1" applyFill="1" applyBorder="1" applyAlignment="1">
      <alignment horizontal="center" vertical="center" wrapText="1"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31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4" fillId="0" borderId="83" xfId="0" applyNumberFormat="1" applyFont="1" applyFill="1" applyBorder="1" applyAlignment="1" applyProtection="1">
      <alignment horizontal="center" vertical="center" wrapText="1"/>
      <protection/>
    </xf>
    <xf numFmtId="49" fontId="4" fillId="0" borderId="81" xfId="0" applyNumberFormat="1" applyFont="1" applyFill="1" applyBorder="1" applyAlignment="1" applyProtection="1">
      <alignment horizontal="center" vertical="center" wrapText="1"/>
      <protection/>
    </xf>
    <xf numFmtId="49" fontId="4" fillId="0" borderId="88" xfId="0" applyNumberFormat="1" applyFont="1" applyFill="1" applyBorder="1" applyAlignment="1" applyProtection="1">
      <alignment horizontal="center" vertical="center" wrapText="1"/>
      <protection/>
    </xf>
    <xf numFmtId="206" fontId="2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5" xfId="0" applyFont="1" applyFill="1" applyBorder="1" applyAlignment="1">
      <alignment horizontal="center" vertical="center" textRotation="90" wrapText="1"/>
    </xf>
    <xf numFmtId="21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57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96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3" xfId="0" applyNumberFormat="1" applyFont="1" applyFill="1" applyBorder="1" applyAlignment="1">
      <alignment horizontal="right" vertical="center" wrapText="1"/>
    </xf>
    <xf numFmtId="0" fontId="6" fillId="0" borderId="88" xfId="0" applyNumberFormat="1" applyFont="1" applyFill="1" applyBorder="1" applyAlignment="1">
      <alignment horizontal="right" vertical="center" wrapText="1"/>
    </xf>
    <xf numFmtId="210" fontId="2" fillId="0" borderId="89" xfId="0" applyNumberFormat="1" applyFont="1" applyFill="1" applyBorder="1" applyAlignment="1" applyProtection="1">
      <alignment horizontal="center" vertical="center"/>
      <protection/>
    </xf>
    <xf numFmtId="210" fontId="2" fillId="0" borderId="98" xfId="0" applyNumberFormat="1" applyFont="1" applyFill="1" applyBorder="1" applyAlignment="1" applyProtection="1">
      <alignment horizontal="center" vertical="center"/>
      <protection/>
    </xf>
    <xf numFmtId="210" fontId="2" fillId="0" borderId="99" xfId="0" applyNumberFormat="1" applyFont="1" applyFill="1" applyBorder="1" applyAlignment="1" applyProtection="1">
      <alignment horizontal="center" vertical="center"/>
      <protection/>
    </xf>
    <xf numFmtId="210" fontId="2" fillId="0" borderId="80" xfId="0" applyNumberFormat="1" applyFont="1" applyFill="1" applyBorder="1" applyAlignment="1" applyProtection="1">
      <alignment horizontal="center" vertical="center"/>
      <protection/>
    </xf>
    <xf numFmtId="210" fontId="2" fillId="0" borderId="91" xfId="0" applyNumberFormat="1" applyFont="1" applyFill="1" applyBorder="1" applyAlignment="1" applyProtection="1">
      <alignment horizontal="center" vertical="center"/>
      <protection/>
    </xf>
    <xf numFmtId="210" fontId="2" fillId="0" borderId="87" xfId="0" applyNumberFormat="1" applyFont="1" applyFill="1" applyBorder="1" applyAlignment="1" applyProtection="1">
      <alignment horizontal="center" vertical="center"/>
      <protection/>
    </xf>
    <xf numFmtId="206" fontId="2" fillId="0" borderId="96" xfId="0" applyNumberFormat="1" applyFont="1" applyFill="1" applyBorder="1" applyAlignment="1" applyProtection="1">
      <alignment horizontal="center" vertical="center"/>
      <protection/>
    </xf>
    <xf numFmtId="206" fontId="2" fillId="0" borderId="100" xfId="0" applyNumberFormat="1" applyFont="1" applyFill="1" applyBorder="1" applyAlignment="1" applyProtection="1">
      <alignment horizontal="center" vertical="center"/>
      <protection/>
    </xf>
    <xf numFmtId="206" fontId="2" fillId="0" borderId="101" xfId="0" applyNumberFormat="1" applyFont="1" applyFill="1" applyBorder="1" applyAlignment="1" applyProtection="1">
      <alignment horizontal="center" vertical="center"/>
      <protection/>
    </xf>
    <xf numFmtId="210" fontId="2" fillId="0" borderId="98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6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37" xfId="0" applyNumberFormat="1" applyFont="1" applyFill="1" applyBorder="1" applyAlignment="1" applyProtection="1">
      <alignment horizontal="center" vertical="center" wrapText="1"/>
      <protection/>
    </xf>
    <xf numFmtId="210" fontId="2" fillId="0" borderId="77" xfId="0" applyNumberFormat="1" applyFont="1" applyFill="1" applyBorder="1" applyAlignment="1" applyProtection="1">
      <alignment horizontal="center" vertical="center" wrapText="1"/>
      <protection/>
    </xf>
    <xf numFmtId="210" fontId="2" fillId="0" borderId="53" xfId="0" applyNumberFormat="1" applyFont="1" applyFill="1" applyBorder="1" applyAlignment="1" applyProtection="1">
      <alignment horizontal="center" vertical="center" wrapText="1"/>
      <protection/>
    </xf>
    <xf numFmtId="206" fontId="4" fillId="0" borderId="103" xfId="0" applyNumberFormat="1" applyFont="1" applyFill="1" applyBorder="1" applyAlignment="1" applyProtection="1">
      <alignment horizontal="center" vertical="center"/>
      <protection/>
    </xf>
    <xf numFmtId="206" fontId="4" fillId="0" borderId="104" xfId="0" applyNumberFormat="1" applyFont="1" applyFill="1" applyBorder="1" applyAlignment="1" applyProtection="1">
      <alignment horizontal="center" vertical="center"/>
      <protection/>
    </xf>
    <xf numFmtId="206" fontId="4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 applyProtection="1">
      <alignment horizontal="center" vertical="center"/>
      <protection/>
    </xf>
    <xf numFmtId="206" fontId="2" fillId="0" borderId="107" xfId="0" applyNumberFormat="1" applyFont="1" applyFill="1" applyBorder="1" applyAlignment="1" applyProtection="1">
      <alignment horizontal="center" vertical="center"/>
      <protection/>
    </xf>
    <xf numFmtId="206" fontId="2" fillId="0" borderId="108" xfId="0" applyNumberFormat="1" applyFont="1" applyFill="1" applyBorder="1" applyAlignment="1" applyProtection="1">
      <alignment horizontal="center" vertical="center"/>
      <protection/>
    </xf>
    <xf numFmtId="206" fontId="2" fillId="0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206" fontId="2" fillId="0" borderId="10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0" xfId="0" applyFont="1" applyFill="1" applyBorder="1" applyAlignment="1">
      <alignment horizontal="center" vertical="center" textRotation="90" wrapText="1"/>
    </xf>
    <xf numFmtId="0" fontId="13" fillId="0" borderId="41" xfId="53" applyFont="1" applyBorder="1" applyAlignment="1">
      <alignment horizontal="center" vertical="center" wrapText="1"/>
      <protection/>
    </xf>
    <xf numFmtId="0" fontId="14" fillId="0" borderId="55" xfId="0" applyFont="1" applyBorder="1" applyAlignment="1">
      <alignment vertical="center" wrapText="1"/>
    </xf>
    <xf numFmtId="0" fontId="14" fillId="0" borderId="111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41" xfId="53" applyFont="1" applyBorder="1" applyAlignment="1">
      <alignment horizontal="center" vertical="center" wrapText="1"/>
      <protection/>
    </xf>
    <xf numFmtId="0" fontId="14" fillId="0" borderId="111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wrapText="1"/>
    </xf>
    <xf numFmtId="0" fontId="14" fillId="0" borderId="113" xfId="0" applyFont="1" applyBorder="1" applyAlignment="1">
      <alignment horizontal="center" wrapText="1"/>
    </xf>
    <xf numFmtId="0" fontId="14" fillId="0" borderId="114" xfId="0" applyFont="1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4" fillId="0" borderId="41" xfId="53" applyFont="1" applyBorder="1" applyAlignment="1">
      <alignment horizontal="center"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3" fillId="0" borderId="41" xfId="53" applyFont="1" applyBorder="1" applyAlignment="1">
      <alignment horizontal="center" vertical="center" wrapText="1"/>
      <protection/>
    </xf>
    <xf numFmtId="0" fontId="23" fillId="0" borderId="55" xfId="0" applyFont="1" applyBorder="1" applyAlignment="1">
      <alignment wrapText="1"/>
    </xf>
    <xf numFmtId="0" fontId="23" fillId="0" borderId="111" xfId="0" applyFont="1" applyBorder="1" applyAlignment="1">
      <alignment wrapText="1"/>
    </xf>
    <xf numFmtId="49" fontId="13" fillId="0" borderId="41" xfId="53" applyNumberFormat="1" applyFont="1" applyBorder="1" applyAlignment="1">
      <alignment horizontal="center" vertical="center" wrapText="1"/>
      <protection/>
    </xf>
    <xf numFmtId="0" fontId="2" fillId="0" borderId="115" xfId="0" applyFont="1" applyBorder="1" applyAlignment="1">
      <alignment horizontal="center" vertical="center" textRotation="91"/>
    </xf>
    <xf numFmtId="0" fontId="2" fillId="0" borderId="62" xfId="0" applyFont="1" applyBorder="1" applyAlignment="1">
      <alignment horizontal="center" vertical="center" textRotation="91"/>
    </xf>
    <xf numFmtId="0" fontId="1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51" xfId="53" applyFont="1" applyBorder="1" applyAlignment="1">
      <alignment horizontal="center" vertical="center" wrapText="1"/>
      <protection/>
    </xf>
    <xf numFmtId="0" fontId="13" fillId="0" borderId="111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0" fillId="0" borderId="45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14" fillId="0" borderId="55" xfId="0" applyFont="1" applyBorder="1" applyAlignment="1">
      <alignment wrapText="1"/>
    </xf>
    <xf numFmtId="0" fontId="14" fillId="0" borderId="111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10" fillId="0" borderId="116" xfId="0" applyFont="1" applyBorder="1" applyAlignment="1">
      <alignment horizontal="center" wrapText="1"/>
    </xf>
    <xf numFmtId="0" fontId="14" fillId="0" borderId="100" xfId="0" applyFont="1" applyBorder="1" applyAlignment="1">
      <alignment horizontal="center" wrapText="1"/>
    </xf>
    <xf numFmtId="0" fontId="14" fillId="0" borderId="117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81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1" fillId="0" borderId="65" xfId="0" applyFont="1" applyBorder="1" applyAlignment="1">
      <alignment horizontal="center" wrapText="1"/>
    </xf>
    <xf numFmtId="0" fontId="0" fillId="0" borderId="78" xfId="0" applyBorder="1" applyAlignment="1">
      <alignment wrapText="1"/>
    </xf>
    <xf numFmtId="0" fontId="0" fillId="0" borderId="118" xfId="0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3" fillId="0" borderId="119" xfId="0" applyFont="1" applyBorder="1" applyAlignment="1">
      <alignment horizontal="center" wrapText="1"/>
    </xf>
    <xf numFmtId="0" fontId="19" fillId="0" borderId="120" xfId="0" applyFont="1" applyBorder="1" applyAlignment="1">
      <alignment horizontal="center" wrapText="1"/>
    </xf>
    <xf numFmtId="0" fontId="19" fillId="0" borderId="1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9" xfId="0" applyFont="1" applyBorder="1" applyAlignment="1">
      <alignment horizontal="center" wrapText="1"/>
    </xf>
    <xf numFmtId="0" fontId="15" fillId="0" borderId="120" xfId="0" applyFont="1" applyBorder="1" applyAlignment="1">
      <alignment horizontal="center" wrapText="1"/>
    </xf>
    <xf numFmtId="0" fontId="15" fillId="0" borderId="121" xfId="0" applyFont="1" applyBorder="1" applyAlignment="1">
      <alignment horizontal="center"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85" xfId="0" applyFont="1" applyBorder="1" applyAlignment="1">
      <alignment wrapText="1"/>
    </xf>
    <xf numFmtId="0" fontId="14" fillId="0" borderId="66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0" fontId="14" fillId="0" borderId="68" xfId="0" applyFont="1" applyBorder="1" applyAlignment="1">
      <alignment wrapText="1"/>
    </xf>
    <xf numFmtId="0" fontId="10" fillId="0" borderId="119" xfId="0" applyFont="1" applyBorder="1" applyAlignment="1">
      <alignment horizontal="center" wrapText="1"/>
    </xf>
    <xf numFmtId="0" fontId="14" fillId="0" borderId="120" xfId="0" applyFont="1" applyBorder="1" applyAlignment="1">
      <alignment horizontal="center" wrapText="1"/>
    </xf>
    <xf numFmtId="0" fontId="14" fillId="0" borderId="121" xfId="0" applyFont="1" applyBorder="1" applyAlignment="1">
      <alignment horizontal="center" wrapText="1"/>
    </xf>
    <xf numFmtId="0" fontId="3" fillId="0" borderId="122" xfId="0" applyFont="1" applyBorder="1" applyAlignment="1">
      <alignment horizontal="left" wrapText="1"/>
    </xf>
    <xf numFmtId="0" fontId="15" fillId="0" borderId="121" xfId="0" applyFont="1" applyBorder="1" applyAlignment="1">
      <alignment horizontal="left" wrapText="1"/>
    </xf>
    <xf numFmtId="0" fontId="3" fillId="0" borderId="96" xfId="0" applyFont="1" applyBorder="1" applyAlignment="1">
      <alignment horizontal="left" wrapText="1"/>
    </xf>
    <xf numFmtId="0" fontId="15" fillId="0" borderId="117" xfId="0" applyFont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4" fillId="0" borderId="111" xfId="0" applyFont="1" applyBorder="1" applyAlignment="1">
      <alignment horizontal="center" wrapText="1"/>
    </xf>
    <xf numFmtId="0" fontId="3" fillId="0" borderId="112" xfId="0" applyFont="1" applyBorder="1" applyAlignment="1">
      <alignment horizontal="center" wrapText="1"/>
    </xf>
    <xf numFmtId="0" fontId="15" fillId="0" borderId="113" xfId="0" applyFont="1" applyBorder="1" applyAlignment="1">
      <alignment horizontal="center" wrapText="1"/>
    </xf>
    <xf numFmtId="0" fontId="15" fillId="0" borderId="11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26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10" fillId="0" borderId="41" xfId="53" applyFont="1" applyBorder="1" applyAlignment="1">
      <alignment horizontal="center" vertical="center" wrapText="1"/>
      <protection/>
    </xf>
    <xf numFmtId="0" fontId="0" fillId="0" borderId="55" xfId="0" applyBorder="1" applyAlignment="1">
      <alignment wrapText="1"/>
    </xf>
    <xf numFmtId="0" fontId="0" fillId="0" borderId="111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55" xfId="0" applyBorder="1" applyAlignment="1">
      <alignment vertical="center" wrapText="1"/>
    </xf>
    <xf numFmtId="0" fontId="0" fillId="0" borderId="111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49" fontId="10" fillId="0" borderId="41" xfId="53" applyNumberFormat="1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>
      <alignment horizontal="left" wrapText="1"/>
    </xf>
    <xf numFmtId="0" fontId="14" fillId="0" borderId="111" xfId="0" applyFont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14" fillId="0" borderId="123" xfId="0" applyFont="1" applyBorder="1" applyAlignment="1">
      <alignment horizont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0" fontId="0" fillId="0" borderId="55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10" fillId="0" borderId="10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4" fillId="0" borderId="10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53" applyNumberFormat="1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49" fontId="10" fillId="0" borderId="119" xfId="0" applyNumberFormat="1" applyFont="1" applyBorder="1" applyAlignment="1">
      <alignment horizontal="center" wrapText="1"/>
    </xf>
    <xf numFmtId="0" fontId="14" fillId="0" borderId="124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4" fillId="0" borderId="45" xfId="0" applyFont="1" applyBorder="1" applyAlignment="1">
      <alignment horizontal="center" vertical="center" wrapText="1"/>
    </xf>
    <xf numFmtId="49" fontId="91" fillId="0" borderId="65" xfId="0" applyNumberFormat="1" applyFont="1" applyFill="1" applyBorder="1" applyAlignment="1">
      <alignment horizontal="center" vertical="center" wrapText="1"/>
    </xf>
    <xf numFmtId="49" fontId="91" fillId="0" borderId="78" xfId="0" applyNumberFormat="1" applyFont="1" applyFill="1" applyBorder="1" applyAlignment="1">
      <alignment horizontal="center" vertical="center" wrapText="1"/>
    </xf>
    <xf numFmtId="49" fontId="91" fillId="0" borderId="125" xfId="0" applyNumberFormat="1" applyFont="1" applyFill="1" applyBorder="1" applyAlignment="1">
      <alignment horizontal="center" vertical="center" wrapText="1"/>
    </xf>
    <xf numFmtId="49" fontId="89" fillId="0" borderId="83" xfId="0" applyNumberFormat="1" applyFont="1" applyFill="1" applyBorder="1" applyAlignment="1" applyProtection="1">
      <alignment horizontal="center" vertical="center" wrapText="1"/>
      <protection/>
    </xf>
    <xf numFmtId="49" fontId="89" fillId="0" borderId="81" xfId="0" applyNumberFormat="1" applyFont="1" applyFill="1" applyBorder="1" applyAlignment="1" applyProtection="1">
      <alignment horizontal="center" vertical="center" wrapText="1"/>
      <protection/>
    </xf>
    <xf numFmtId="49" fontId="89" fillId="0" borderId="88" xfId="0" applyNumberFormat="1" applyFont="1" applyFill="1" applyBorder="1" applyAlignment="1" applyProtection="1">
      <alignment horizontal="center" vertical="center" wrapText="1"/>
      <protection/>
    </xf>
    <xf numFmtId="49" fontId="89" fillId="0" borderId="60" xfId="0" applyNumberFormat="1" applyFont="1" applyFill="1" applyBorder="1" applyAlignment="1" applyProtection="1">
      <alignment horizontal="center" vertical="center" wrapText="1"/>
      <protection/>
    </xf>
    <xf numFmtId="49" fontId="89" fillId="0" borderId="0" xfId="0" applyNumberFormat="1" applyFont="1" applyFill="1" applyBorder="1" applyAlignment="1" applyProtection="1">
      <alignment horizontal="center" vertical="center" wrapText="1"/>
      <protection/>
    </xf>
    <xf numFmtId="49" fontId="89" fillId="0" borderId="66" xfId="0" applyNumberFormat="1" applyFont="1" applyFill="1" applyBorder="1" applyAlignment="1" applyProtection="1">
      <alignment horizontal="center" vertical="center" wrapText="1"/>
      <protection/>
    </xf>
    <xf numFmtId="210" fontId="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83" xfId="55" applyNumberFormat="1" applyFont="1" applyFill="1" applyBorder="1" applyAlignment="1" applyProtection="1">
      <alignment horizontal="center" vertical="center"/>
      <protection/>
    </xf>
    <xf numFmtId="49" fontId="6" fillId="0" borderId="81" xfId="55" applyNumberFormat="1" applyFont="1" applyFill="1" applyBorder="1" applyAlignment="1" applyProtection="1">
      <alignment horizontal="center" vertical="center"/>
      <protection/>
    </xf>
    <xf numFmtId="49" fontId="6" fillId="0" borderId="98" xfId="55" applyNumberFormat="1" applyFont="1" applyFill="1" applyBorder="1" applyAlignment="1" applyProtection="1">
      <alignment horizontal="center" vertical="center"/>
      <protection/>
    </xf>
    <xf numFmtId="49" fontId="6" fillId="0" borderId="99" xfId="55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>
      <alignment horizontal="right" vertical="center" wrapText="1"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0" fontId="35" fillId="0" borderId="98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6" fillId="0" borderId="80" xfId="0" applyNumberFormat="1" applyFont="1" applyFill="1" applyBorder="1" applyAlignment="1">
      <alignment horizontal="right" vertical="center" wrapText="1"/>
    </xf>
    <xf numFmtId="0" fontId="6" fillId="0" borderId="87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26" xfId="0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0" fontId="2" fillId="0" borderId="56" xfId="0" applyNumberFormat="1" applyFont="1" applyFill="1" applyBorder="1" applyAlignment="1" applyProtection="1">
      <alignment horizontal="center" vertical="center" textRotation="90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06" fontId="2" fillId="0" borderId="56" xfId="0" applyNumberFormat="1" applyFont="1" applyFill="1" applyBorder="1" applyAlignment="1" applyProtection="1">
      <alignment horizontal="center" vertical="center" wrapText="1"/>
      <protection/>
    </xf>
    <xf numFmtId="210" fontId="2" fillId="0" borderId="89" xfId="0" applyNumberFormat="1" applyFont="1" applyFill="1" applyBorder="1" applyAlignment="1" applyProtection="1">
      <alignment horizontal="center" vertical="center" wrapText="1"/>
      <protection/>
    </xf>
    <xf numFmtId="210" fontId="2" fillId="0" borderId="99" xfId="0" applyNumberFormat="1" applyFont="1" applyFill="1" applyBorder="1" applyAlignment="1" applyProtection="1">
      <alignment horizontal="center" vertical="center" wrapText="1"/>
      <protection/>
    </xf>
    <xf numFmtId="210" fontId="2" fillId="0" borderId="60" xfId="0" applyNumberFormat="1" applyFont="1" applyFill="1" applyBorder="1" applyAlignment="1" applyProtection="1">
      <alignment horizontal="center" vertical="center" wrapText="1"/>
      <protection/>
    </xf>
    <xf numFmtId="210" fontId="2" fillId="0" borderId="61" xfId="0" applyNumberFormat="1" applyFont="1" applyFill="1" applyBorder="1" applyAlignment="1" applyProtection="1">
      <alignment horizontal="center" vertical="center" wrapText="1"/>
      <protection/>
    </xf>
    <xf numFmtId="21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83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6" fillId="0" borderId="83" xfId="55" applyFont="1" applyFill="1" applyBorder="1" applyAlignment="1">
      <alignment horizontal="center" vertical="center" wrapText="1"/>
      <protection/>
    </xf>
    <xf numFmtId="0" fontId="6" fillId="0" borderId="81" xfId="55" applyFont="1" applyFill="1" applyBorder="1" applyAlignment="1">
      <alignment horizontal="center" vertical="center" wrapText="1"/>
      <protection/>
    </xf>
    <xf numFmtId="0" fontId="6" fillId="0" borderId="91" xfId="55" applyFont="1" applyFill="1" applyBorder="1" applyAlignment="1">
      <alignment horizontal="center" vertical="center" wrapText="1"/>
      <protection/>
    </xf>
    <xf numFmtId="0" fontId="6" fillId="0" borderId="87" xfId="55" applyFont="1" applyFill="1" applyBorder="1" applyAlignment="1">
      <alignment horizontal="center" vertical="center" wrapText="1"/>
      <protection/>
    </xf>
    <xf numFmtId="49" fontId="6" fillId="0" borderId="83" xfId="0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 applyProtection="1">
      <alignment horizontal="center" vertical="center"/>
      <protection/>
    </xf>
    <xf numFmtId="49" fontId="6" fillId="0" borderId="88" xfId="0" applyNumberFormat="1" applyFont="1" applyFill="1" applyBorder="1" applyAlignment="1" applyProtection="1">
      <alignment horizontal="center" vertical="center"/>
      <protection/>
    </xf>
    <xf numFmtId="210" fontId="6" fillId="0" borderId="84" xfId="0" applyNumberFormat="1" applyFont="1" applyFill="1" applyBorder="1" applyAlignment="1" applyProtection="1">
      <alignment horizontal="center" vertical="center"/>
      <protection/>
    </xf>
    <xf numFmtId="210" fontId="6" fillId="0" borderId="67" xfId="0" applyNumberFormat="1" applyFont="1" applyFill="1" applyBorder="1" applyAlignment="1" applyProtection="1">
      <alignment horizontal="center" vertical="center"/>
      <protection/>
    </xf>
    <xf numFmtId="210" fontId="6" fillId="0" borderId="127" xfId="0" applyNumberFormat="1" applyFont="1" applyFill="1" applyBorder="1" applyAlignment="1" applyProtection="1">
      <alignment horizontal="center" vertical="center"/>
      <protection/>
    </xf>
    <xf numFmtId="206" fontId="2" fillId="0" borderId="1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9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3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206" fontId="2" fillId="0" borderId="12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83" xfId="0" applyNumberFormat="1" applyFont="1" applyFill="1" applyBorder="1" applyAlignment="1" applyProtection="1">
      <alignment horizontal="right" vertical="center"/>
      <protection/>
    </xf>
    <xf numFmtId="49" fontId="6" fillId="0" borderId="81" xfId="0" applyNumberFormat="1" applyFont="1" applyFill="1" applyBorder="1" applyAlignment="1" applyProtection="1">
      <alignment horizontal="right" vertical="center"/>
      <protection/>
    </xf>
    <xf numFmtId="49" fontId="4" fillId="0" borderId="83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207" fontId="4" fillId="0" borderId="103" xfId="0" applyNumberFormat="1" applyFont="1" applyFill="1" applyBorder="1" applyAlignment="1" applyProtection="1">
      <alignment horizontal="center" vertical="center"/>
      <protection/>
    </xf>
    <xf numFmtId="207" fontId="4" fillId="0" borderId="104" xfId="0" applyNumberFormat="1" applyFont="1" applyFill="1" applyBorder="1" applyAlignment="1" applyProtection="1">
      <alignment horizontal="center" vertical="center"/>
      <protection/>
    </xf>
    <xf numFmtId="207" fontId="4" fillId="0" borderId="105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7" fillId="0" borderId="81" xfId="0" applyNumberFormat="1" applyFont="1" applyFill="1" applyBorder="1" applyAlignment="1" applyProtection="1">
      <alignment horizontal="center" vertical="center" wrapText="1"/>
      <protection/>
    </xf>
    <xf numFmtId="0" fontId="7" fillId="0" borderId="88" xfId="0" applyNumberFormat="1" applyFont="1" applyFill="1" applyBorder="1" applyAlignment="1" applyProtection="1">
      <alignment horizontal="center" vertical="center" wrapText="1"/>
      <protection/>
    </xf>
    <xf numFmtId="0" fontId="2" fillId="0" borderId="131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0" fontId="2" fillId="0" borderId="69" xfId="0" applyFont="1" applyFill="1" applyBorder="1" applyAlignment="1" applyProtection="1">
      <alignment horizontal="right" vertical="center"/>
      <protection/>
    </xf>
    <xf numFmtId="0" fontId="6" fillId="0" borderId="8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36" fillId="0" borderId="67" xfId="0" applyFont="1" applyFill="1" applyBorder="1" applyAlignment="1">
      <alignment/>
    </xf>
    <xf numFmtId="208" fontId="2" fillId="0" borderId="83" xfId="0" applyNumberFormat="1" applyFont="1" applyFill="1" applyBorder="1" applyAlignment="1" applyProtection="1">
      <alignment horizontal="center" vertical="center" wrapText="1"/>
      <protection/>
    </xf>
    <xf numFmtId="208" fontId="2" fillId="0" borderId="81" xfId="0" applyNumberFormat="1" applyFont="1" applyFill="1" applyBorder="1" applyAlignment="1" applyProtection="1">
      <alignment horizontal="center" vertical="center" wrapText="1"/>
      <protection/>
    </xf>
    <xf numFmtId="208" fontId="2" fillId="0" borderId="88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>
      <alignment horizontal="center" vertical="center" wrapText="1"/>
    </xf>
    <xf numFmtId="208" fontId="2" fillId="0" borderId="83" xfId="0" applyNumberFormat="1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wrapText="1"/>
    </xf>
    <xf numFmtId="2" fontId="2" fillId="0" borderId="83" xfId="0" applyNumberFormat="1" applyFont="1" applyFill="1" applyBorder="1" applyAlignment="1" applyProtection="1">
      <alignment horizontal="center" vertical="center" wrapText="1"/>
      <protection/>
    </xf>
    <xf numFmtId="2" fontId="2" fillId="0" borderId="81" xfId="0" applyNumberFormat="1" applyFont="1" applyFill="1" applyBorder="1" applyAlignment="1" applyProtection="1">
      <alignment horizontal="center" vertical="center" wrapText="1"/>
      <protection/>
    </xf>
    <xf numFmtId="2" fontId="2" fillId="0" borderId="88" xfId="0" applyNumberFormat="1" applyFont="1" applyFill="1" applyBorder="1" applyAlignment="1" applyProtection="1">
      <alignment horizontal="center" vertical="center" wrapText="1"/>
      <protection/>
    </xf>
    <xf numFmtId="206" fontId="6" fillId="0" borderId="10" xfId="0" applyNumberFormat="1" applyFont="1" applyFill="1" applyBorder="1" applyAlignment="1" applyProtection="1">
      <alignment horizontal="right" vertical="center"/>
      <protection/>
    </xf>
    <xf numFmtId="206" fontId="6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83" xfId="0" applyNumberFormat="1" applyFont="1" applyFill="1" applyBorder="1" applyAlignment="1">
      <alignment horizontal="center" wrapText="1"/>
    </xf>
    <xf numFmtId="2" fontId="2" fillId="0" borderId="81" xfId="0" applyNumberFormat="1" applyFont="1" applyFill="1" applyBorder="1" applyAlignment="1">
      <alignment horizontal="center" wrapText="1"/>
    </xf>
    <xf numFmtId="2" fontId="2" fillId="0" borderId="88" xfId="0" applyNumberFormat="1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133" xfId="0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75" zoomScaleNormal="75" zoomScalePageLayoutView="0" workbookViewId="0" topLeftCell="A8">
      <selection activeCell="M11" sqref="M11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6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978"/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9" t="s">
        <v>57</v>
      </c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  <c r="AG2" s="979"/>
      <c r="AH2" s="979"/>
      <c r="AI2" s="979"/>
      <c r="AJ2" s="979"/>
      <c r="AK2" s="979"/>
      <c r="AL2" s="979"/>
      <c r="AM2" s="979"/>
      <c r="AN2" s="979"/>
      <c r="AO2" s="984"/>
      <c r="AP2" s="984"/>
      <c r="AQ2" s="984"/>
      <c r="AR2" s="984"/>
      <c r="AS2" s="984"/>
      <c r="AT2" s="984"/>
      <c r="AU2" s="984"/>
      <c r="AV2" s="984"/>
      <c r="AW2" s="984"/>
      <c r="AX2" s="984"/>
      <c r="AY2" s="984"/>
      <c r="AZ2" s="984"/>
      <c r="BA2" s="984"/>
    </row>
    <row r="3" spans="1:53" ht="26.25">
      <c r="A3" s="962" t="s">
        <v>153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984"/>
      <c r="AP3" s="984"/>
      <c r="AQ3" s="984"/>
      <c r="AR3" s="984"/>
      <c r="AS3" s="984"/>
      <c r="AT3" s="984"/>
      <c r="AU3" s="984"/>
      <c r="AV3" s="984"/>
      <c r="AW3" s="984"/>
      <c r="AX3" s="984"/>
      <c r="AY3" s="984"/>
      <c r="AZ3" s="984"/>
      <c r="BA3" s="984"/>
    </row>
    <row r="4" spans="1:53" ht="30.75">
      <c r="A4" s="962" t="s">
        <v>154</v>
      </c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77" t="s">
        <v>1</v>
      </c>
      <c r="Q4" s="977"/>
      <c r="R4" s="977"/>
      <c r="S4" s="977"/>
      <c r="T4" s="977"/>
      <c r="U4" s="977"/>
      <c r="V4" s="977"/>
      <c r="W4" s="977"/>
      <c r="X4" s="977"/>
      <c r="Y4" s="977"/>
      <c r="Z4" s="977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977"/>
      <c r="AL4" s="977"/>
      <c r="AM4" s="977"/>
      <c r="AN4" s="977"/>
      <c r="AO4" s="984"/>
      <c r="AP4" s="984"/>
      <c r="AQ4" s="984"/>
      <c r="AR4" s="984"/>
      <c r="AS4" s="984"/>
      <c r="AT4" s="984"/>
      <c r="AU4" s="984"/>
      <c r="AV4" s="984"/>
      <c r="AW4" s="984"/>
      <c r="AX4" s="984"/>
      <c r="AY4" s="984"/>
      <c r="AZ4" s="984"/>
      <c r="BA4" s="984"/>
    </row>
    <row r="5" spans="1:53" ht="26.25">
      <c r="A5" s="968" t="s">
        <v>332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969" t="s">
        <v>152</v>
      </c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0"/>
    </row>
    <row r="6" spans="1:53" ht="26.25">
      <c r="A6" s="971" t="s">
        <v>333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970"/>
      <c r="AO6" s="970"/>
      <c r="AP6" s="970"/>
      <c r="AQ6" s="970"/>
      <c r="AR6" s="970"/>
      <c r="AS6" s="970"/>
      <c r="AT6" s="970"/>
      <c r="AU6" s="970"/>
      <c r="AV6" s="970"/>
      <c r="AW6" s="970"/>
      <c r="AX6" s="970"/>
      <c r="AY6" s="970"/>
      <c r="AZ6" s="970"/>
      <c r="BA6" s="970"/>
    </row>
    <row r="7" spans="1:53" ht="27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965" t="s">
        <v>2</v>
      </c>
      <c r="Q7" s="966"/>
      <c r="R7" s="966"/>
      <c r="S7" s="966"/>
      <c r="T7" s="966"/>
      <c r="U7" s="966"/>
      <c r="V7" s="966"/>
      <c r="W7" s="966"/>
      <c r="X7" s="966"/>
      <c r="Y7" s="966"/>
      <c r="Z7" s="966"/>
      <c r="AA7" s="966"/>
      <c r="AB7" s="966"/>
      <c r="AC7" s="966"/>
      <c r="AD7" s="966"/>
      <c r="AE7" s="966"/>
      <c r="AF7" s="966"/>
      <c r="AG7" s="966"/>
      <c r="AH7" s="966"/>
      <c r="AI7" s="966"/>
      <c r="AJ7" s="966"/>
      <c r="AK7" s="966"/>
      <c r="AL7" s="966"/>
      <c r="AM7" s="966"/>
      <c r="AN7" s="972" t="s">
        <v>195</v>
      </c>
      <c r="AO7" s="973"/>
      <c r="AP7" s="973"/>
      <c r="AQ7" s="973"/>
      <c r="AR7" s="973"/>
      <c r="AS7" s="973"/>
      <c r="AT7" s="973"/>
      <c r="AU7" s="973"/>
      <c r="AV7" s="973"/>
      <c r="AW7" s="973"/>
      <c r="AX7" s="973"/>
      <c r="AY7" s="973"/>
      <c r="AZ7" s="973"/>
      <c r="BA7" s="973"/>
    </row>
    <row r="8" spans="1:53" ht="27.75">
      <c r="A8" s="964" t="s">
        <v>0</v>
      </c>
      <c r="B8" s="964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5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3" t="s">
        <v>59</v>
      </c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</row>
    <row r="9" spans="1:53" ht="25.5" customHeight="1">
      <c r="A9" s="962" t="s">
        <v>155</v>
      </c>
      <c r="B9" s="962"/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76" t="s">
        <v>269</v>
      </c>
      <c r="Q9" s="976"/>
      <c r="R9" s="976"/>
      <c r="S9" s="976"/>
      <c r="T9" s="976"/>
      <c r="U9" s="976"/>
      <c r="V9" s="976"/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976"/>
      <c r="AL9" s="976"/>
      <c r="AM9" s="976"/>
      <c r="AN9" s="963"/>
      <c r="AO9" s="963"/>
      <c r="AP9" s="963"/>
      <c r="AQ9" s="963"/>
      <c r="AR9" s="963"/>
      <c r="AS9" s="963"/>
      <c r="AT9" s="963"/>
      <c r="AU9" s="963"/>
      <c r="AV9" s="963"/>
      <c r="AW9" s="963"/>
      <c r="AX9" s="963"/>
      <c r="AY9" s="963"/>
      <c r="AZ9" s="963"/>
      <c r="BA9" s="963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74" t="s">
        <v>115</v>
      </c>
      <c r="Q10" s="975"/>
      <c r="R10" s="975"/>
      <c r="S10" s="975"/>
      <c r="T10" s="975"/>
      <c r="U10" s="975"/>
      <c r="V10" s="975"/>
      <c r="W10" s="975"/>
      <c r="X10" s="975"/>
      <c r="Y10" s="975"/>
      <c r="Z10" s="975"/>
      <c r="AA10" s="975"/>
      <c r="AB10" s="975"/>
      <c r="AC10" s="975"/>
      <c r="AD10" s="975"/>
      <c r="AE10" s="975"/>
      <c r="AF10" s="975"/>
      <c r="AG10" s="975"/>
      <c r="AH10" s="975"/>
      <c r="AI10" s="975"/>
      <c r="AJ10" s="975"/>
      <c r="AK10" s="975"/>
      <c r="AL10" s="33"/>
      <c r="AM10" s="33"/>
      <c r="AN10" s="963"/>
      <c r="AO10" s="963"/>
      <c r="AP10" s="963"/>
      <c r="AQ10" s="963"/>
      <c r="AR10" s="963"/>
      <c r="AS10" s="963"/>
      <c r="AT10" s="963"/>
      <c r="AU10" s="963"/>
      <c r="AV10" s="963"/>
      <c r="AW10" s="963"/>
      <c r="AX10" s="963"/>
      <c r="AY10" s="963"/>
      <c r="AZ10" s="963"/>
      <c r="BA10" s="963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76" t="s">
        <v>139</v>
      </c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33"/>
      <c r="AL11" s="33"/>
      <c r="AM11" s="33"/>
      <c r="AN11" s="963"/>
      <c r="AO11" s="963"/>
      <c r="AP11" s="963"/>
      <c r="AQ11" s="963"/>
      <c r="AR11" s="963"/>
      <c r="AS11" s="963"/>
      <c r="AT11" s="963"/>
      <c r="AU11" s="963"/>
      <c r="AV11" s="963"/>
      <c r="AW11" s="963"/>
      <c r="AX11" s="963"/>
      <c r="AY11" s="963"/>
      <c r="AZ11" s="963"/>
      <c r="BA11" s="963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74" t="s">
        <v>273</v>
      </c>
      <c r="Q12" s="974"/>
      <c r="R12" s="974"/>
      <c r="S12" s="974"/>
      <c r="T12" s="974"/>
      <c r="U12" s="974"/>
      <c r="V12" s="974"/>
      <c r="W12" s="974"/>
      <c r="X12" s="974"/>
      <c r="Y12" s="974"/>
      <c r="Z12" s="974"/>
      <c r="AA12" s="974"/>
      <c r="AB12" s="974"/>
      <c r="AC12" s="974"/>
      <c r="AD12" s="974"/>
      <c r="AE12" s="974"/>
      <c r="AF12" s="974"/>
      <c r="AG12" s="974"/>
      <c r="AH12" s="974"/>
      <c r="AI12" s="974"/>
      <c r="AJ12" s="974"/>
      <c r="AK12" s="974"/>
      <c r="AL12" s="974"/>
      <c r="AM12" s="974"/>
      <c r="AN12" s="974"/>
      <c r="AO12" s="974"/>
      <c r="AP12" s="974"/>
      <c r="AQ12" s="974"/>
      <c r="AR12" s="974"/>
      <c r="AS12" s="974"/>
      <c r="AT12" s="974"/>
      <c r="AU12" s="974"/>
      <c r="AV12" s="974"/>
      <c r="AW12" s="974"/>
      <c r="AX12" s="974"/>
      <c r="AY12" s="974"/>
      <c r="AZ12" s="974"/>
      <c r="BA12" s="34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67"/>
      <c r="Q13" s="967"/>
      <c r="R13" s="967"/>
      <c r="S13" s="967"/>
      <c r="T13" s="967"/>
      <c r="U13" s="967"/>
      <c r="V13" s="967"/>
      <c r="W13" s="967"/>
      <c r="X13" s="967"/>
      <c r="Y13" s="967"/>
      <c r="Z13" s="967"/>
      <c r="AA13" s="967"/>
      <c r="AB13" s="967"/>
      <c r="AC13" s="967"/>
      <c r="AD13" s="967"/>
      <c r="AE13" s="967"/>
      <c r="AF13" s="967"/>
      <c r="AG13" s="967"/>
      <c r="AH13" s="967"/>
      <c r="AI13" s="967"/>
      <c r="AJ13" s="967"/>
      <c r="AK13" s="967"/>
      <c r="AL13" s="967"/>
      <c r="AM13" s="967"/>
      <c r="AN13" s="967"/>
      <c r="AO13" s="967"/>
      <c r="AP13" s="967"/>
      <c r="AQ13" s="967"/>
      <c r="AR13" s="967"/>
      <c r="AS13" s="967"/>
      <c r="AT13" s="967"/>
      <c r="AU13" s="967"/>
      <c r="AV13" s="967"/>
      <c r="AW13" s="967"/>
      <c r="AX13" s="967"/>
      <c r="AY13" s="34"/>
      <c r="AZ13" s="34"/>
      <c r="BA13" s="34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74" t="s">
        <v>270</v>
      </c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4"/>
      <c r="AW14" s="974"/>
      <c r="AX14" s="974"/>
      <c r="AY14" s="34"/>
      <c r="AZ14" s="34"/>
      <c r="BA14" s="34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83"/>
      <c r="Q15" s="983"/>
      <c r="R15" s="983"/>
      <c r="S15" s="983"/>
      <c r="T15" s="983"/>
      <c r="U15" s="983"/>
      <c r="V15" s="983"/>
      <c r="W15" s="983"/>
      <c r="X15" s="983"/>
      <c r="Y15" s="983"/>
      <c r="Z15" s="983"/>
      <c r="AA15" s="983"/>
      <c r="AB15" s="983"/>
      <c r="AC15" s="983"/>
      <c r="AD15" s="983"/>
      <c r="AE15" s="983"/>
      <c r="AF15" s="983"/>
      <c r="AG15" s="983"/>
      <c r="AH15" s="983"/>
      <c r="AI15" s="983"/>
      <c r="AJ15" s="983"/>
      <c r="AK15" s="983"/>
      <c r="AL15" s="983"/>
      <c r="AM15" s="983"/>
      <c r="AN15" s="983"/>
      <c r="AO15" s="223"/>
      <c r="AP15" s="223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3"/>
      <c r="AJ16" s="983"/>
      <c r="AK16" s="983"/>
      <c r="AL16" s="983"/>
      <c r="AM16" s="983"/>
      <c r="AN16" s="983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48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80"/>
      <c r="Q18" s="981"/>
      <c r="R18" s="981"/>
      <c r="S18" s="981"/>
      <c r="T18" s="981"/>
      <c r="U18" s="981"/>
      <c r="V18" s="981"/>
      <c r="W18" s="981"/>
      <c r="X18" s="981"/>
      <c r="Y18" s="981"/>
      <c r="Z18" s="981"/>
      <c r="AA18" s="981"/>
      <c r="AB18" s="981"/>
      <c r="AC18" s="981"/>
      <c r="AD18" s="981"/>
      <c r="AE18" s="981"/>
      <c r="AF18" s="981"/>
      <c r="AG18" s="981"/>
      <c r="AH18" s="981"/>
      <c r="AI18" s="981"/>
      <c r="AJ18" s="981"/>
      <c r="AK18" s="981"/>
      <c r="AL18" s="981"/>
      <c r="AM18" s="981"/>
      <c r="AN18" s="2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22.5">
      <c r="A19" s="856" t="s">
        <v>334</v>
      </c>
      <c r="B19" s="856"/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6"/>
      <c r="AK19" s="856"/>
      <c r="AL19" s="856"/>
      <c r="AM19" s="856"/>
      <c r="AN19" s="856"/>
      <c r="AO19" s="856"/>
      <c r="AP19" s="856"/>
      <c r="AQ19" s="856"/>
      <c r="AR19" s="856"/>
      <c r="AS19" s="856"/>
      <c r="AT19" s="856"/>
      <c r="AU19" s="856"/>
      <c r="AV19" s="856"/>
      <c r="AW19" s="856"/>
      <c r="AX19" s="856"/>
      <c r="AY19" s="856"/>
      <c r="AZ19" s="856"/>
      <c r="BA19" s="856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896" t="s">
        <v>3</v>
      </c>
      <c r="B21" s="850" t="s">
        <v>4</v>
      </c>
      <c r="C21" s="851"/>
      <c r="D21" s="851"/>
      <c r="E21" s="852"/>
      <c r="F21" s="850" t="s">
        <v>5</v>
      </c>
      <c r="G21" s="851"/>
      <c r="H21" s="851"/>
      <c r="I21" s="852"/>
      <c r="J21" s="853" t="s">
        <v>6</v>
      </c>
      <c r="K21" s="920"/>
      <c r="L21" s="920"/>
      <c r="M21" s="855"/>
      <c r="N21" s="853" t="s">
        <v>7</v>
      </c>
      <c r="O21" s="920"/>
      <c r="P21" s="920"/>
      <c r="Q21" s="920"/>
      <c r="R21" s="855"/>
      <c r="S21" s="853" t="s">
        <v>8</v>
      </c>
      <c r="T21" s="854"/>
      <c r="U21" s="854"/>
      <c r="V21" s="854"/>
      <c r="W21" s="855"/>
      <c r="X21" s="850" t="s">
        <v>9</v>
      </c>
      <c r="Y21" s="851"/>
      <c r="Z21" s="851"/>
      <c r="AA21" s="852"/>
      <c r="AB21" s="850" t="s">
        <v>10</v>
      </c>
      <c r="AC21" s="851"/>
      <c r="AD21" s="851"/>
      <c r="AE21" s="852"/>
      <c r="AF21" s="850" t="s">
        <v>11</v>
      </c>
      <c r="AG21" s="851"/>
      <c r="AH21" s="851"/>
      <c r="AI21" s="852"/>
      <c r="AJ21" s="853" t="s">
        <v>12</v>
      </c>
      <c r="AK21" s="920"/>
      <c r="AL21" s="920"/>
      <c r="AM21" s="920"/>
      <c r="AN21" s="855"/>
      <c r="AO21" s="850" t="s">
        <v>13</v>
      </c>
      <c r="AP21" s="851"/>
      <c r="AQ21" s="851"/>
      <c r="AR21" s="852"/>
      <c r="AS21" s="921" t="s">
        <v>14</v>
      </c>
      <c r="AT21" s="922"/>
      <c r="AU21" s="922"/>
      <c r="AV21" s="922"/>
      <c r="AW21" s="923"/>
      <c r="AX21" s="850" t="s">
        <v>15</v>
      </c>
      <c r="AY21" s="851"/>
      <c r="AZ21" s="851"/>
      <c r="BA21" s="852"/>
    </row>
    <row r="22" spans="1:53" ht="16.5" thickBot="1">
      <c r="A22" s="897"/>
      <c r="B22" s="74">
        <v>1</v>
      </c>
      <c r="C22" s="75">
        <v>2</v>
      </c>
      <c r="D22" s="75">
        <v>3</v>
      </c>
      <c r="E22" s="76">
        <v>4</v>
      </c>
      <c r="F22" s="74">
        <v>5</v>
      </c>
      <c r="G22" s="75">
        <v>6</v>
      </c>
      <c r="H22" s="75">
        <v>7</v>
      </c>
      <c r="I22" s="76">
        <v>8</v>
      </c>
      <c r="J22" s="74">
        <v>9</v>
      </c>
      <c r="K22" s="75">
        <v>10</v>
      </c>
      <c r="L22" s="75">
        <v>11</v>
      </c>
      <c r="M22" s="76">
        <v>12</v>
      </c>
      <c r="N22" s="74">
        <v>13</v>
      </c>
      <c r="O22" s="75">
        <v>14</v>
      </c>
      <c r="P22" s="75">
        <v>15</v>
      </c>
      <c r="Q22" s="75">
        <v>16</v>
      </c>
      <c r="R22" s="76">
        <v>17</v>
      </c>
      <c r="S22" s="74">
        <v>18</v>
      </c>
      <c r="T22" s="75">
        <v>19</v>
      </c>
      <c r="U22" s="75">
        <v>20</v>
      </c>
      <c r="V22" s="75">
        <v>21</v>
      </c>
      <c r="W22" s="76">
        <v>22</v>
      </c>
      <c r="X22" s="74">
        <v>23</v>
      </c>
      <c r="Y22" s="75">
        <v>24</v>
      </c>
      <c r="Z22" s="75">
        <v>25</v>
      </c>
      <c r="AA22" s="76">
        <v>26</v>
      </c>
      <c r="AB22" s="74">
        <v>27</v>
      </c>
      <c r="AC22" s="75">
        <v>28</v>
      </c>
      <c r="AD22" s="75">
        <v>29</v>
      </c>
      <c r="AE22" s="76">
        <v>30</v>
      </c>
      <c r="AF22" s="74">
        <v>31</v>
      </c>
      <c r="AG22" s="75">
        <v>32</v>
      </c>
      <c r="AH22" s="75">
        <v>33</v>
      </c>
      <c r="AI22" s="76">
        <v>34</v>
      </c>
      <c r="AJ22" s="74">
        <v>35</v>
      </c>
      <c r="AK22" s="75">
        <v>36</v>
      </c>
      <c r="AL22" s="75">
        <v>37</v>
      </c>
      <c r="AM22" s="75">
        <v>38</v>
      </c>
      <c r="AN22" s="76">
        <v>39</v>
      </c>
      <c r="AO22" s="74">
        <v>40</v>
      </c>
      <c r="AP22" s="75">
        <v>41</v>
      </c>
      <c r="AQ22" s="75">
        <v>42</v>
      </c>
      <c r="AR22" s="76">
        <v>43</v>
      </c>
      <c r="AS22" s="74">
        <v>44</v>
      </c>
      <c r="AT22" s="75">
        <v>45</v>
      </c>
      <c r="AU22" s="75">
        <v>46</v>
      </c>
      <c r="AV22" s="75">
        <v>47</v>
      </c>
      <c r="AW22" s="76">
        <v>48</v>
      </c>
      <c r="AX22" s="74">
        <v>49</v>
      </c>
      <c r="AY22" s="75">
        <v>50</v>
      </c>
      <c r="AZ22" s="75">
        <v>51</v>
      </c>
      <c r="BA22" s="76">
        <v>52</v>
      </c>
    </row>
    <row r="23" spans="1:53" ht="19.5" customHeight="1" thickBot="1">
      <c r="A23" s="100">
        <v>1</v>
      </c>
      <c r="B23" s="80" t="s">
        <v>46</v>
      </c>
      <c r="C23" s="81" t="s">
        <v>46</v>
      </c>
      <c r="D23" s="81" t="s">
        <v>46</v>
      </c>
      <c r="E23" s="82" t="s">
        <v>46</v>
      </c>
      <c r="F23" s="80" t="s">
        <v>46</v>
      </c>
      <c r="G23" s="81" t="s">
        <v>46</v>
      </c>
      <c r="H23" s="81" t="s">
        <v>46</v>
      </c>
      <c r="I23" s="82" t="s">
        <v>46</v>
      </c>
      <c r="J23" s="80" t="s">
        <v>46</v>
      </c>
      <c r="K23" s="81" t="s">
        <v>46</v>
      </c>
      <c r="L23" s="81" t="s">
        <v>46</v>
      </c>
      <c r="M23" s="82" t="s">
        <v>46</v>
      </c>
      <c r="N23" s="80" t="s">
        <v>46</v>
      </c>
      <c r="O23" s="81" t="s">
        <v>46</v>
      </c>
      <c r="P23" s="81" t="s">
        <v>46</v>
      </c>
      <c r="Q23" s="97" t="s">
        <v>16</v>
      </c>
      <c r="R23" s="97" t="s">
        <v>16</v>
      </c>
      <c r="S23" s="106" t="s">
        <v>17</v>
      </c>
      <c r="T23" s="103" t="s">
        <v>46</v>
      </c>
      <c r="U23" s="104" t="s">
        <v>46</v>
      </c>
      <c r="V23" s="103" t="s">
        <v>46</v>
      </c>
      <c r="W23" s="104" t="s">
        <v>46</v>
      </c>
      <c r="X23" s="108" t="s">
        <v>46</v>
      </c>
      <c r="Y23" s="103" t="s">
        <v>46</v>
      </c>
      <c r="Z23" s="103" t="s">
        <v>46</v>
      </c>
      <c r="AA23" s="104" t="s">
        <v>46</v>
      </c>
      <c r="AB23" s="104" t="s">
        <v>46</v>
      </c>
      <c r="AC23" s="111" t="s">
        <v>176</v>
      </c>
      <c r="AD23" s="103" t="s">
        <v>177</v>
      </c>
      <c r="AE23" s="103" t="s">
        <v>177</v>
      </c>
      <c r="AF23" s="108" t="s">
        <v>46</v>
      </c>
      <c r="AG23" s="103" t="s">
        <v>46</v>
      </c>
      <c r="AH23" s="103" t="s">
        <v>46</v>
      </c>
      <c r="AI23" s="104" t="s">
        <v>46</v>
      </c>
      <c r="AJ23" s="108" t="s">
        <v>46</v>
      </c>
      <c r="AK23" s="103" t="s">
        <v>46</v>
      </c>
      <c r="AL23" s="103" t="s">
        <v>46</v>
      </c>
      <c r="AM23" s="103" t="s">
        <v>46</v>
      </c>
      <c r="AN23" s="104" t="s">
        <v>46</v>
      </c>
      <c r="AO23" s="104" t="s">
        <v>46</v>
      </c>
      <c r="AP23" s="106" t="s">
        <v>16</v>
      </c>
      <c r="AQ23" s="106" t="s">
        <v>16</v>
      </c>
      <c r="AR23" s="111" t="s">
        <v>16</v>
      </c>
      <c r="AS23" s="101" t="s">
        <v>17</v>
      </c>
      <c r="AT23" s="102" t="s">
        <v>17</v>
      </c>
      <c r="AU23" s="102" t="s">
        <v>17</v>
      </c>
      <c r="AV23" s="102" t="s">
        <v>17</v>
      </c>
      <c r="AW23" s="115" t="s">
        <v>17</v>
      </c>
      <c r="AX23" s="101" t="s">
        <v>17</v>
      </c>
      <c r="AY23" s="102" t="s">
        <v>17</v>
      </c>
      <c r="AZ23" s="102" t="s">
        <v>17</v>
      </c>
      <c r="BA23" s="109" t="s">
        <v>17</v>
      </c>
    </row>
    <row r="24" spans="1:53" ht="23.25" customHeight="1" thickBot="1">
      <c r="A24" s="98">
        <v>2</v>
      </c>
      <c r="B24" s="83" t="s">
        <v>46</v>
      </c>
      <c r="C24" s="84" t="s">
        <v>46</v>
      </c>
      <c r="D24" s="84" t="s">
        <v>46</v>
      </c>
      <c r="E24" s="85" t="s">
        <v>46</v>
      </c>
      <c r="F24" s="86" t="s">
        <v>46</v>
      </c>
      <c r="G24" s="7" t="s">
        <v>46</v>
      </c>
      <c r="H24" s="7" t="s">
        <v>46</v>
      </c>
      <c r="I24" s="87" t="s">
        <v>46</v>
      </c>
      <c r="J24" s="83" t="s">
        <v>46</v>
      </c>
      <c r="K24" s="84" t="s">
        <v>46</v>
      </c>
      <c r="L24" s="84" t="s">
        <v>46</v>
      </c>
      <c r="M24" s="85" t="s">
        <v>46</v>
      </c>
      <c r="N24" s="86" t="s">
        <v>46</v>
      </c>
      <c r="O24" s="7" t="s">
        <v>46</v>
      </c>
      <c r="P24" s="7" t="s">
        <v>46</v>
      </c>
      <c r="Q24" s="94" t="s">
        <v>16</v>
      </c>
      <c r="R24" s="94" t="s">
        <v>16</v>
      </c>
      <c r="S24" s="94" t="s">
        <v>17</v>
      </c>
      <c r="T24" s="7" t="s">
        <v>46</v>
      </c>
      <c r="U24" s="87" t="s">
        <v>46</v>
      </c>
      <c r="V24" s="7" t="s">
        <v>46</v>
      </c>
      <c r="W24" s="87" t="s">
        <v>46</v>
      </c>
      <c r="X24" s="86" t="s">
        <v>46</v>
      </c>
      <c r="Y24" s="7" t="s">
        <v>46</v>
      </c>
      <c r="Z24" s="7" t="s">
        <v>46</v>
      </c>
      <c r="AA24" s="87" t="s">
        <v>46</v>
      </c>
      <c r="AB24" s="87" t="s">
        <v>46</v>
      </c>
      <c r="AC24" s="111" t="s">
        <v>176</v>
      </c>
      <c r="AD24" s="103" t="s">
        <v>177</v>
      </c>
      <c r="AE24" s="103" t="s">
        <v>177</v>
      </c>
      <c r="AF24" s="86" t="s">
        <v>46</v>
      </c>
      <c r="AG24" s="7" t="s">
        <v>46</v>
      </c>
      <c r="AH24" s="7" t="s">
        <v>46</v>
      </c>
      <c r="AI24" s="87" t="s">
        <v>46</v>
      </c>
      <c r="AJ24" s="86" t="s">
        <v>46</v>
      </c>
      <c r="AK24" s="7" t="s">
        <v>46</v>
      </c>
      <c r="AL24" s="7" t="s">
        <v>46</v>
      </c>
      <c r="AM24" s="7" t="s">
        <v>46</v>
      </c>
      <c r="AN24" s="87" t="s">
        <v>46</v>
      </c>
      <c r="AO24" s="87" t="s">
        <v>46</v>
      </c>
      <c r="AP24" s="94" t="s">
        <v>16</v>
      </c>
      <c r="AQ24" s="94" t="s">
        <v>16</v>
      </c>
      <c r="AR24" s="95" t="s">
        <v>16</v>
      </c>
      <c r="AS24" s="105" t="s">
        <v>18</v>
      </c>
      <c r="AT24" s="5" t="s">
        <v>18</v>
      </c>
      <c r="AU24" s="5" t="s">
        <v>17</v>
      </c>
      <c r="AV24" s="5" t="s">
        <v>17</v>
      </c>
      <c r="AW24" s="112" t="s">
        <v>17</v>
      </c>
      <c r="AX24" s="105" t="s">
        <v>17</v>
      </c>
      <c r="AY24" s="5" t="s">
        <v>17</v>
      </c>
      <c r="AZ24" s="5" t="s">
        <v>17</v>
      </c>
      <c r="BA24" s="110" t="s">
        <v>17</v>
      </c>
    </row>
    <row r="25" spans="1:53" ht="18.75">
      <c r="A25" s="98">
        <v>3</v>
      </c>
      <c r="B25" s="77" t="s">
        <v>47</v>
      </c>
      <c r="C25" s="78" t="s">
        <v>47</v>
      </c>
      <c r="D25" s="78" t="s">
        <v>47</v>
      </c>
      <c r="E25" s="79" t="s">
        <v>47</v>
      </c>
      <c r="F25" s="77" t="s">
        <v>47</v>
      </c>
      <c r="G25" s="78" t="s">
        <v>47</v>
      </c>
      <c r="H25" s="78" t="s">
        <v>47</v>
      </c>
      <c r="I25" s="79" t="s">
        <v>47</v>
      </c>
      <c r="J25" s="77" t="s">
        <v>47</v>
      </c>
      <c r="K25" s="78" t="s">
        <v>47</v>
      </c>
      <c r="L25" s="78" t="s">
        <v>47</v>
      </c>
      <c r="M25" s="79" t="s">
        <v>47</v>
      </c>
      <c r="N25" s="77" t="s">
        <v>47</v>
      </c>
      <c r="O25" s="78" t="s">
        <v>47</v>
      </c>
      <c r="P25" s="78" t="s">
        <v>47</v>
      </c>
      <c r="Q25" s="94" t="s">
        <v>16</v>
      </c>
      <c r="R25" s="94" t="s">
        <v>16</v>
      </c>
      <c r="S25" s="94" t="s">
        <v>17</v>
      </c>
      <c r="T25" s="7" t="s">
        <v>46</v>
      </c>
      <c r="U25" s="87" t="s">
        <v>46</v>
      </c>
      <c r="V25" s="7" t="s">
        <v>46</v>
      </c>
      <c r="W25" s="87" t="s">
        <v>46</v>
      </c>
      <c r="X25" s="86" t="s">
        <v>46</v>
      </c>
      <c r="Y25" s="7" t="s">
        <v>46</v>
      </c>
      <c r="Z25" s="7" t="s">
        <v>46</v>
      </c>
      <c r="AA25" s="87" t="s">
        <v>46</v>
      </c>
      <c r="AB25" s="87" t="s">
        <v>46</v>
      </c>
      <c r="AC25" s="111" t="s">
        <v>176</v>
      </c>
      <c r="AD25" s="103" t="s">
        <v>177</v>
      </c>
      <c r="AE25" s="103" t="s">
        <v>177</v>
      </c>
      <c r="AF25" s="86" t="s">
        <v>46</v>
      </c>
      <c r="AG25" s="7" t="s">
        <v>46</v>
      </c>
      <c r="AH25" s="7" t="s">
        <v>46</v>
      </c>
      <c r="AI25" s="87" t="s">
        <v>46</v>
      </c>
      <c r="AJ25" s="86" t="s">
        <v>46</v>
      </c>
      <c r="AK25" s="7" t="s">
        <v>46</v>
      </c>
      <c r="AL25" s="7" t="s">
        <v>46</v>
      </c>
      <c r="AM25" s="7" t="s">
        <v>46</v>
      </c>
      <c r="AN25" s="87" t="s">
        <v>46</v>
      </c>
      <c r="AO25" s="87" t="s">
        <v>46</v>
      </c>
      <c r="AP25" s="94" t="s">
        <v>16</v>
      </c>
      <c r="AQ25" s="94" t="s">
        <v>16</v>
      </c>
      <c r="AR25" s="95" t="s">
        <v>16</v>
      </c>
      <c r="AS25" s="105" t="s">
        <v>18</v>
      </c>
      <c r="AT25" s="5" t="s">
        <v>18</v>
      </c>
      <c r="AU25" s="5" t="s">
        <v>18</v>
      </c>
      <c r="AV25" s="5" t="s">
        <v>17</v>
      </c>
      <c r="AW25" s="112" t="s">
        <v>17</v>
      </c>
      <c r="AX25" s="105" t="s">
        <v>17</v>
      </c>
      <c r="AY25" s="5" t="s">
        <v>17</v>
      </c>
      <c r="AZ25" s="5" t="s">
        <v>17</v>
      </c>
      <c r="BA25" s="110" t="s">
        <v>17</v>
      </c>
    </row>
    <row r="26" spans="1:53" ht="30.75" customHeight="1" thickBot="1">
      <c r="A26" s="99">
        <v>4</v>
      </c>
      <c r="B26" s="88" t="s">
        <v>46</v>
      </c>
      <c r="C26" s="89" t="s">
        <v>46</v>
      </c>
      <c r="D26" s="89" t="s">
        <v>46</v>
      </c>
      <c r="E26" s="90" t="s">
        <v>46</v>
      </c>
      <c r="F26" s="91" t="s">
        <v>46</v>
      </c>
      <c r="G26" s="92" t="s">
        <v>46</v>
      </c>
      <c r="H26" s="92" t="s">
        <v>46</v>
      </c>
      <c r="I26" s="93" t="s">
        <v>46</v>
      </c>
      <c r="J26" s="88" t="s">
        <v>46</v>
      </c>
      <c r="K26" s="89" t="s">
        <v>46</v>
      </c>
      <c r="L26" s="89" t="s">
        <v>46</v>
      </c>
      <c r="M26" s="90" t="s">
        <v>46</v>
      </c>
      <c r="N26" s="91" t="s">
        <v>46</v>
      </c>
      <c r="O26" s="92" t="s">
        <v>46</v>
      </c>
      <c r="P26" s="92" t="s">
        <v>46</v>
      </c>
      <c r="Q26" s="96" t="s">
        <v>16</v>
      </c>
      <c r="R26" s="96" t="s">
        <v>16</v>
      </c>
      <c r="S26" s="96" t="s">
        <v>17</v>
      </c>
      <c r="T26" s="92" t="s">
        <v>48</v>
      </c>
      <c r="U26" s="92" t="s">
        <v>48</v>
      </c>
      <c r="V26" s="92" t="s">
        <v>48</v>
      </c>
      <c r="W26" s="93" t="s">
        <v>48</v>
      </c>
      <c r="X26" s="91" t="s">
        <v>48</v>
      </c>
      <c r="Y26" s="92" t="s">
        <v>48</v>
      </c>
      <c r="Z26" s="92" t="s">
        <v>48</v>
      </c>
      <c r="AA26" s="93" t="s">
        <v>48</v>
      </c>
      <c r="AB26" s="93" t="s">
        <v>48</v>
      </c>
      <c r="AC26" s="93" t="s">
        <v>48</v>
      </c>
      <c r="AD26" s="93" t="s">
        <v>48</v>
      </c>
      <c r="AE26" s="93" t="s">
        <v>48</v>
      </c>
      <c r="AF26" s="93" t="s">
        <v>48</v>
      </c>
      <c r="AG26" s="96" t="s">
        <v>16</v>
      </c>
      <c r="AH26" s="96" t="s">
        <v>16</v>
      </c>
      <c r="AI26" s="96" t="s">
        <v>17</v>
      </c>
      <c r="AJ26" s="107" t="s">
        <v>19</v>
      </c>
      <c r="AK26" s="107" t="s">
        <v>19</v>
      </c>
      <c r="AL26" s="107" t="s">
        <v>19</v>
      </c>
      <c r="AM26" s="107" t="s">
        <v>19</v>
      </c>
      <c r="AN26" s="107" t="s">
        <v>19</v>
      </c>
      <c r="AO26" s="107" t="s">
        <v>19</v>
      </c>
      <c r="AP26" s="113" t="s">
        <v>190</v>
      </c>
      <c r="AQ26" s="113" t="s">
        <v>190</v>
      </c>
      <c r="AR26" s="114"/>
      <c r="AS26" s="924"/>
      <c r="AT26" s="925"/>
      <c r="AU26" s="925"/>
      <c r="AV26" s="925"/>
      <c r="AW26" s="925"/>
      <c r="AX26" s="925"/>
      <c r="AY26" s="925"/>
      <c r="AZ26" s="925"/>
      <c r="BA26" s="926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39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918" t="s">
        <v>191</v>
      </c>
      <c r="B28" s="918"/>
      <c r="C28" s="918"/>
      <c r="D28" s="918"/>
      <c r="E28" s="918"/>
      <c r="F28" s="918"/>
      <c r="G28" s="918"/>
      <c r="H28" s="918"/>
      <c r="I28" s="918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919"/>
      <c r="V28" s="919"/>
      <c r="W28" s="919"/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919"/>
      <c r="AI28" s="919"/>
      <c r="AJ28" s="919"/>
      <c r="AK28" s="919"/>
      <c r="AL28" s="919"/>
      <c r="AM28" s="919"/>
      <c r="AN28" s="919"/>
      <c r="AO28" s="919"/>
      <c r="AP28" s="919"/>
      <c r="AQ28" s="919"/>
      <c r="AR28" s="919"/>
      <c r="AS28" s="919"/>
      <c r="AT28" s="919"/>
      <c r="AU28" s="919"/>
      <c r="AV28" s="36"/>
      <c r="AW28" s="36"/>
      <c r="AX28" s="36"/>
      <c r="AY28" s="36"/>
      <c r="AZ28" s="36"/>
      <c r="BA28" s="1"/>
    </row>
    <row r="29" spans="1:53" ht="15.75">
      <c r="A29" s="37"/>
      <c r="B29" s="37"/>
      <c r="C29" s="37"/>
      <c r="D29" s="37"/>
      <c r="E29" s="37"/>
      <c r="F29" s="37"/>
      <c r="G29" s="37"/>
      <c r="H29" s="37"/>
      <c r="I29" s="3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6"/>
      <c r="AW29" s="36"/>
      <c r="AX29" s="36"/>
      <c r="AY29" s="36"/>
      <c r="AZ29" s="36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36"/>
      <c r="AW30" s="36"/>
      <c r="AX30" s="36"/>
      <c r="AY30" s="36"/>
      <c r="AZ30" s="36"/>
      <c r="BA30" s="1"/>
    </row>
    <row r="31" spans="1:53" ht="20.25" customHeight="1">
      <c r="A31" s="38" t="s">
        <v>140</v>
      </c>
      <c r="B31" s="1006" t="s">
        <v>295</v>
      </c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7"/>
      <c r="Y31" s="1007"/>
      <c r="Z31" s="1007"/>
      <c r="AA31" s="1007"/>
      <c r="AB31" s="1007"/>
      <c r="AC31" s="1007"/>
      <c r="AD31" s="1007"/>
      <c r="AE31" s="1007"/>
      <c r="AF31" s="1007"/>
      <c r="AG31" s="1007"/>
      <c r="AH31" s="1007"/>
      <c r="AI31" s="1007"/>
      <c r="AJ31" s="1007"/>
      <c r="AK31" s="1007"/>
      <c r="AL31" s="1007"/>
      <c r="AM31" s="1007"/>
      <c r="AN31" s="1007"/>
      <c r="AO31" s="1007"/>
      <c r="AP31" s="1007"/>
      <c r="AQ31" s="1007"/>
      <c r="AR31" s="1007"/>
      <c r="AS31" s="1007"/>
      <c r="AT31" s="1007"/>
      <c r="AU31" s="1007"/>
      <c r="AV31" s="1007"/>
      <c r="AW31" s="1007"/>
      <c r="AX31" s="1007"/>
      <c r="AY31" s="1007"/>
      <c r="AZ31" s="1007"/>
      <c r="BA31" s="1007"/>
    </row>
    <row r="32" spans="1:53" ht="1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2"/>
    </row>
    <row r="33" spans="1:53" ht="29.25" customHeight="1">
      <c r="A33" s="857" t="s">
        <v>3</v>
      </c>
      <c r="B33" s="858"/>
      <c r="C33" s="866" t="s">
        <v>20</v>
      </c>
      <c r="D33" s="867"/>
      <c r="E33" s="867"/>
      <c r="F33" s="858"/>
      <c r="G33" s="870" t="s">
        <v>192</v>
      </c>
      <c r="H33" s="871"/>
      <c r="I33" s="872"/>
      <c r="J33" s="840" t="s">
        <v>21</v>
      </c>
      <c r="K33" s="867"/>
      <c r="L33" s="867"/>
      <c r="M33" s="858"/>
      <c r="N33" s="840" t="s">
        <v>324</v>
      </c>
      <c r="O33" s="867"/>
      <c r="P33" s="858"/>
      <c r="Q33" s="840" t="s">
        <v>325</v>
      </c>
      <c r="R33" s="907"/>
      <c r="S33" s="908"/>
      <c r="T33" s="840" t="s">
        <v>60</v>
      </c>
      <c r="U33" s="867"/>
      <c r="V33" s="858"/>
      <c r="W33" s="840" t="s">
        <v>61</v>
      </c>
      <c r="X33" s="867"/>
      <c r="Y33" s="858"/>
      <c r="Z33" s="41"/>
      <c r="AA33" s="895" t="s">
        <v>62</v>
      </c>
      <c r="AB33" s="841"/>
      <c r="AC33" s="841"/>
      <c r="AD33" s="841"/>
      <c r="AE33" s="842"/>
      <c r="AF33" s="840" t="s">
        <v>175</v>
      </c>
      <c r="AG33" s="841"/>
      <c r="AH33" s="842"/>
      <c r="AI33" s="840" t="s">
        <v>63</v>
      </c>
      <c r="AJ33" s="867"/>
      <c r="AK33" s="842"/>
      <c r="AL33" s="42"/>
      <c r="AM33" s="985" t="s">
        <v>296</v>
      </c>
      <c r="AN33" s="986"/>
      <c r="AO33" s="987"/>
      <c r="AP33" s="900" t="s">
        <v>297</v>
      </c>
      <c r="AQ33" s="846"/>
      <c r="AR33" s="846"/>
      <c r="AS33" s="846"/>
      <c r="AT33" s="846"/>
      <c r="AU33" s="846"/>
      <c r="AV33" s="846"/>
      <c r="AW33" s="846"/>
      <c r="AX33" s="846" t="s">
        <v>175</v>
      </c>
      <c r="AY33" s="846"/>
      <c r="AZ33" s="846"/>
      <c r="BA33" s="847"/>
    </row>
    <row r="34" spans="1:53" ht="17.25" customHeight="1">
      <c r="A34" s="859"/>
      <c r="B34" s="860"/>
      <c r="C34" s="859"/>
      <c r="D34" s="868"/>
      <c r="E34" s="868"/>
      <c r="F34" s="860"/>
      <c r="G34" s="873"/>
      <c r="H34" s="874"/>
      <c r="I34" s="875"/>
      <c r="J34" s="859"/>
      <c r="K34" s="868"/>
      <c r="L34" s="868"/>
      <c r="M34" s="860"/>
      <c r="N34" s="859"/>
      <c r="O34" s="868"/>
      <c r="P34" s="860"/>
      <c r="Q34" s="944"/>
      <c r="R34" s="919"/>
      <c r="S34" s="945"/>
      <c r="T34" s="859"/>
      <c r="U34" s="868"/>
      <c r="V34" s="860"/>
      <c r="W34" s="859"/>
      <c r="X34" s="868"/>
      <c r="Y34" s="860"/>
      <c r="Z34" s="41"/>
      <c r="AA34" s="843"/>
      <c r="AB34" s="844"/>
      <c r="AC34" s="844"/>
      <c r="AD34" s="844"/>
      <c r="AE34" s="845"/>
      <c r="AF34" s="843"/>
      <c r="AG34" s="844"/>
      <c r="AH34" s="845"/>
      <c r="AI34" s="861"/>
      <c r="AJ34" s="869"/>
      <c r="AK34" s="845"/>
      <c r="AL34" s="43"/>
      <c r="AM34" s="988"/>
      <c r="AN34" s="989"/>
      <c r="AO34" s="990"/>
      <c r="AP34" s="900"/>
      <c r="AQ34" s="846"/>
      <c r="AR34" s="846"/>
      <c r="AS34" s="846"/>
      <c r="AT34" s="846"/>
      <c r="AU34" s="846"/>
      <c r="AV34" s="846"/>
      <c r="AW34" s="846"/>
      <c r="AX34" s="846"/>
      <c r="AY34" s="846"/>
      <c r="AZ34" s="846"/>
      <c r="BA34" s="847"/>
    </row>
    <row r="35" spans="1:53" ht="66" customHeight="1">
      <c r="A35" s="861"/>
      <c r="B35" s="862"/>
      <c r="C35" s="861"/>
      <c r="D35" s="869"/>
      <c r="E35" s="869"/>
      <c r="F35" s="862"/>
      <c r="G35" s="876"/>
      <c r="H35" s="877"/>
      <c r="I35" s="878"/>
      <c r="J35" s="861"/>
      <c r="K35" s="869"/>
      <c r="L35" s="869"/>
      <c r="M35" s="862"/>
      <c r="N35" s="861"/>
      <c r="O35" s="869"/>
      <c r="P35" s="862"/>
      <c r="Q35" s="946"/>
      <c r="R35" s="947"/>
      <c r="S35" s="948"/>
      <c r="T35" s="861"/>
      <c r="U35" s="869"/>
      <c r="V35" s="862"/>
      <c r="W35" s="861"/>
      <c r="X35" s="869"/>
      <c r="Y35" s="862"/>
      <c r="Z35" s="41"/>
      <c r="AA35" s="1032"/>
      <c r="AB35" s="1033"/>
      <c r="AC35" s="1033"/>
      <c r="AD35" s="1033"/>
      <c r="AE35" s="1034"/>
      <c r="AF35" s="915"/>
      <c r="AG35" s="916"/>
      <c r="AH35" s="917"/>
      <c r="AI35" s="915"/>
      <c r="AJ35" s="1038"/>
      <c r="AK35" s="917"/>
      <c r="AL35" s="43"/>
      <c r="AM35" s="988"/>
      <c r="AN35" s="989"/>
      <c r="AO35" s="990"/>
      <c r="AP35" s="900"/>
      <c r="AQ35" s="846"/>
      <c r="AR35" s="846"/>
      <c r="AS35" s="846"/>
      <c r="AT35" s="846"/>
      <c r="AU35" s="846"/>
      <c r="AV35" s="846"/>
      <c r="AW35" s="846"/>
      <c r="AX35" s="846"/>
      <c r="AY35" s="846"/>
      <c r="AZ35" s="846"/>
      <c r="BA35" s="847"/>
    </row>
    <row r="36" spans="1:53" ht="20.25">
      <c r="A36" s="954">
        <v>1</v>
      </c>
      <c r="B36" s="955"/>
      <c r="C36" s="863">
        <v>34</v>
      </c>
      <c r="D36" s="864"/>
      <c r="E36" s="864"/>
      <c r="F36" s="865"/>
      <c r="G36" s="959">
        <v>6</v>
      </c>
      <c r="H36" s="960"/>
      <c r="I36" s="961"/>
      <c r="J36" s="863">
        <v>0</v>
      </c>
      <c r="K36" s="864"/>
      <c r="L36" s="864"/>
      <c r="M36" s="865"/>
      <c r="N36" s="863"/>
      <c r="O36" s="864"/>
      <c r="P36" s="865"/>
      <c r="Q36" s="903"/>
      <c r="R36" s="904"/>
      <c r="S36" s="905"/>
      <c r="T36" s="863">
        <v>12</v>
      </c>
      <c r="U36" s="864"/>
      <c r="V36" s="865"/>
      <c r="W36" s="863">
        <f>C36+G36+J36+N36+Q36+T36</f>
        <v>52</v>
      </c>
      <c r="X36" s="864"/>
      <c r="Y36" s="1036"/>
      <c r="Z36" s="41"/>
      <c r="AA36" s="1008" t="s">
        <v>230</v>
      </c>
      <c r="AB36" s="1009"/>
      <c r="AC36" s="1009"/>
      <c r="AD36" s="1009"/>
      <c r="AE36" s="1010"/>
      <c r="AF36" s="906" t="s">
        <v>169</v>
      </c>
      <c r="AG36" s="907"/>
      <c r="AH36" s="908"/>
      <c r="AI36" s="906">
        <v>2</v>
      </c>
      <c r="AJ36" s="867"/>
      <c r="AK36" s="842"/>
      <c r="AL36" s="43"/>
      <c r="AM36" s="991"/>
      <c r="AN36" s="992"/>
      <c r="AO36" s="993"/>
      <c r="AP36" s="901"/>
      <c r="AQ36" s="902"/>
      <c r="AR36" s="902"/>
      <c r="AS36" s="902"/>
      <c r="AT36" s="902"/>
      <c r="AU36" s="902"/>
      <c r="AV36" s="902"/>
      <c r="AW36" s="902"/>
      <c r="AX36" s="846"/>
      <c r="AY36" s="846"/>
      <c r="AZ36" s="846"/>
      <c r="BA36" s="847"/>
    </row>
    <row r="37" spans="1:53" ht="33.75" customHeight="1">
      <c r="A37" s="954">
        <v>2</v>
      </c>
      <c r="B37" s="955"/>
      <c r="C37" s="863">
        <v>34</v>
      </c>
      <c r="D37" s="864"/>
      <c r="E37" s="864"/>
      <c r="F37" s="865"/>
      <c r="G37" s="912">
        <v>6</v>
      </c>
      <c r="H37" s="913"/>
      <c r="I37" s="914"/>
      <c r="J37" s="912">
        <v>2</v>
      </c>
      <c r="K37" s="913"/>
      <c r="L37" s="913"/>
      <c r="M37" s="914"/>
      <c r="N37" s="912"/>
      <c r="O37" s="913"/>
      <c r="P37" s="914"/>
      <c r="Q37" s="903"/>
      <c r="R37" s="904"/>
      <c r="S37" s="905"/>
      <c r="T37" s="912">
        <v>10</v>
      </c>
      <c r="U37" s="913"/>
      <c r="V37" s="914"/>
      <c r="W37" s="912">
        <v>52</v>
      </c>
      <c r="X37" s="913"/>
      <c r="Y37" s="1030"/>
      <c r="Z37" s="41"/>
      <c r="AA37" s="1011"/>
      <c r="AB37" s="1012"/>
      <c r="AC37" s="1012"/>
      <c r="AD37" s="1012"/>
      <c r="AE37" s="1013"/>
      <c r="AF37" s="909"/>
      <c r="AG37" s="910"/>
      <c r="AH37" s="911"/>
      <c r="AI37" s="1003"/>
      <c r="AJ37" s="1004"/>
      <c r="AK37" s="1005"/>
      <c r="AL37" s="43"/>
      <c r="AM37" s="906">
        <v>1</v>
      </c>
      <c r="AN37" s="999"/>
      <c r="AO37" s="1000"/>
      <c r="AP37" s="994" t="s">
        <v>210</v>
      </c>
      <c r="AQ37" s="1017"/>
      <c r="AR37" s="1017"/>
      <c r="AS37" s="1017"/>
      <c r="AT37" s="1017"/>
      <c r="AU37" s="1017"/>
      <c r="AV37" s="1017"/>
      <c r="AW37" s="1018"/>
      <c r="AX37" s="994">
        <v>8</v>
      </c>
      <c r="AY37" s="995"/>
      <c r="AZ37" s="995"/>
      <c r="BA37" s="996"/>
    </row>
    <row r="38" spans="1:53" ht="20.25" customHeight="1">
      <c r="A38" s="954">
        <v>3</v>
      </c>
      <c r="B38" s="955"/>
      <c r="C38" s="863">
        <v>34</v>
      </c>
      <c r="D38" s="864"/>
      <c r="E38" s="864"/>
      <c r="F38" s="865"/>
      <c r="G38" s="912">
        <v>6</v>
      </c>
      <c r="H38" s="913"/>
      <c r="I38" s="914"/>
      <c r="J38" s="912">
        <v>3</v>
      </c>
      <c r="K38" s="913"/>
      <c r="L38" s="913"/>
      <c r="M38" s="914"/>
      <c r="N38" s="912"/>
      <c r="O38" s="913"/>
      <c r="P38" s="914"/>
      <c r="Q38" s="903"/>
      <c r="R38" s="904"/>
      <c r="S38" s="905"/>
      <c r="T38" s="912">
        <v>9</v>
      </c>
      <c r="U38" s="913"/>
      <c r="V38" s="914"/>
      <c r="W38" s="912">
        <v>52</v>
      </c>
      <c r="X38" s="913"/>
      <c r="Y38" s="1030"/>
      <c r="Z38" s="41"/>
      <c r="AA38" s="1008" t="s">
        <v>64</v>
      </c>
      <c r="AB38" s="1009"/>
      <c r="AC38" s="1009"/>
      <c r="AD38" s="1009"/>
      <c r="AE38" s="1010"/>
      <c r="AF38" s="906" t="s">
        <v>171</v>
      </c>
      <c r="AG38" s="907"/>
      <c r="AH38" s="908"/>
      <c r="AI38" s="906">
        <v>3</v>
      </c>
      <c r="AJ38" s="867"/>
      <c r="AK38" s="842"/>
      <c r="AL38" s="44"/>
      <c r="AM38" s="1001"/>
      <c r="AN38" s="882"/>
      <c r="AO38" s="1002"/>
      <c r="AP38" s="1019"/>
      <c r="AQ38" s="1020"/>
      <c r="AR38" s="1020"/>
      <c r="AS38" s="1020"/>
      <c r="AT38" s="1020"/>
      <c r="AU38" s="1020"/>
      <c r="AV38" s="1020"/>
      <c r="AW38" s="1021"/>
      <c r="AX38" s="997"/>
      <c r="AY38" s="981"/>
      <c r="AZ38" s="981"/>
      <c r="BA38" s="998"/>
    </row>
    <row r="39" spans="1:53" ht="33" customHeight="1">
      <c r="A39" s="952">
        <v>4</v>
      </c>
      <c r="B39" s="953"/>
      <c r="C39" s="956">
        <v>28</v>
      </c>
      <c r="D39" s="957"/>
      <c r="E39" s="957"/>
      <c r="F39" s="958"/>
      <c r="G39" s="949">
        <v>4</v>
      </c>
      <c r="H39" s="950"/>
      <c r="I39" s="951"/>
      <c r="J39" s="936" t="s">
        <v>291</v>
      </c>
      <c r="K39" s="937"/>
      <c r="L39" s="937"/>
      <c r="M39" s="938"/>
      <c r="N39" s="931">
        <v>6</v>
      </c>
      <c r="O39" s="932"/>
      <c r="P39" s="933"/>
      <c r="Q39" s="892">
        <v>2</v>
      </c>
      <c r="R39" s="893"/>
      <c r="S39" s="894"/>
      <c r="T39" s="1035" t="s">
        <v>116</v>
      </c>
      <c r="U39" s="950"/>
      <c r="V39" s="951"/>
      <c r="W39" s="956">
        <v>42</v>
      </c>
      <c r="X39" s="957"/>
      <c r="Y39" s="1014"/>
      <c r="Z39" s="41"/>
      <c r="AA39" s="1011"/>
      <c r="AB39" s="1012"/>
      <c r="AC39" s="1012"/>
      <c r="AD39" s="1012"/>
      <c r="AE39" s="1013"/>
      <c r="AF39" s="909"/>
      <c r="AG39" s="910"/>
      <c r="AH39" s="911"/>
      <c r="AI39" s="1003"/>
      <c r="AJ39" s="1004"/>
      <c r="AK39" s="1005"/>
      <c r="AL39" s="44"/>
      <c r="AM39" s="1001"/>
      <c r="AN39" s="882"/>
      <c r="AO39" s="1002"/>
      <c r="AP39" s="1019"/>
      <c r="AQ39" s="1020"/>
      <c r="AR39" s="1020"/>
      <c r="AS39" s="1020"/>
      <c r="AT39" s="1020"/>
      <c r="AU39" s="1020"/>
      <c r="AV39" s="1020"/>
      <c r="AW39" s="1021"/>
      <c r="AX39" s="997"/>
      <c r="AY39" s="981"/>
      <c r="AZ39" s="981"/>
      <c r="BA39" s="998"/>
    </row>
    <row r="40" spans="1:53" ht="23.25">
      <c r="A40" s="883" t="s">
        <v>231</v>
      </c>
      <c r="B40" s="884"/>
      <c r="C40" s="898">
        <v>127</v>
      </c>
      <c r="D40" s="899"/>
      <c r="E40" s="899"/>
      <c r="F40" s="899"/>
      <c r="G40" s="898">
        <v>22</v>
      </c>
      <c r="H40" s="899"/>
      <c r="I40" s="899"/>
      <c r="J40" s="887" t="s">
        <v>292</v>
      </c>
      <c r="K40" s="888"/>
      <c r="L40" s="888"/>
      <c r="M40" s="889"/>
      <c r="N40" s="929">
        <v>6</v>
      </c>
      <c r="O40" s="930"/>
      <c r="P40" s="930"/>
      <c r="Q40" s="1015">
        <v>2</v>
      </c>
      <c r="R40" s="1016"/>
      <c r="S40" s="1016"/>
      <c r="T40" s="1037" t="s">
        <v>293</v>
      </c>
      <c r="U40" s="899"/>
      <c r="V40" s="899"/>
      <c r="W40" s="898">
        <v>198</v>
      </c>
      <c r="X40" s="899"/>
      <c r="Y40" s="899"/>
      <c r="Z40" s="41"/>
      <c r="AA40" s="1025" t="s">
        <v>65</v>
      </c>
      <c r="AB40" s="1026"/>
      <c r="AC40" s="1026"/>
      <c r="AD40" s="1026"/>
      <c r="AE40" s="1026"/>
      <c r="AF40" s="1031">
        <v>8</v>
      </c>
      <c r="AG40" s="886"/>
      <c r="AH40" s="886"/>
      <c r="AI40" s="885" t="s">
        <v>291</v>
      </c>
      <c r="AJ40" s="886"/>
      <c r="AK40" s="886"/>
      <c r="AL40" s="45"/>
      <c r="AM40" s="1001"/>
      <c r="AN40" s="882"/>
      <c r="AO40" s="1002"/>
      <c r="AP40" s="1019"/>
      <c r="AQ40" s="1020"/>
      <c r="AR40" s="1020"/>
      <c r="AS40" s="1020"/>
      <c r="AT40" s="1020"/>
      <c r="AU40" s="1020"/>
      <c r="AV40" s="1020"/>
      <c r="AW40" s="1021"/>
      <c r="AX40" s="997"/>
      <c r="AY40" s="981"/>
      <c r="AZ40" s="981"/>
      <c r="BA40" s="998"/>
    </row>
    <row r="41" spans="1:53" ht="20.2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41"/>
      <c r="AA41" s="1026"/>
      <c r="AB41" s="1026"/>
      <c r="AC41" s="1026"/>
      <c r="AD41" s="1026"/>
      <c r="AE41" s="1026"/>
      <c r="AF41" s="886"/>
      <c r="AG41" s="886"/>
      <c r="AH41" s="886"/>
      <c r="AI41" s="886"/>
      <c r="AJ41" s="886"/>
      <c r="AK41" s="886"/>
      <c r="AL41" s="44"/>
      <c r="AM41" s="1001"/>
      <c r="AN41" s="882"/>
      <c r="AO41" s="1002"/>
      <c r="AP41" s="1019"/>
      <c r="AQ41" s="1020"/>
      <c r="AR41" s="1020"/>
      <c r="AS41" s="1020"/>
      <c r="AT41" s="1020"/>
      <c r="AU41" s="1020"/>
      <c r="AV41" s="1020"/>
      <c r="AW41" s="1021"/>
      <c r="AX41" s="997"/>
      <c r="AY41" s="981"/>
      <c r="AZ41" s="981"/>
      <c r="BA41" s="998"/>
    </row>
    <row r="42" spans="1:53" ht="20.2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41"/>
      <c r="AA42" s="1026"/>
      <c r="AB42" s="1026"/>
      <c r="AC42" s="1026"/>
      <c r="AD42" s="1026"/>
      <c r="AE42" s="1026"/>
      <c r="AF42" s="886"/>
      <c r="AG42" s="886"/>
      <c r="AH42" s="886"/>
      <c r="AI42" s="886"/>
      <c r="AJ42" s="886"/>
      <c r="AK42" s="886"/>
      <c r="AL42" s="44"/>
      <c r="AM42" s="1003"/>
      <c r="AN42" s="1004"/>
      <c r="AO42" s="1005"/>
      <c r="AP42" s="1022"/>
      <c r="AQ42" s="1023"/>
      <c r="AR42" s="1023"/>
      <c r="AS42" s="1023"/>
      <c r="AT42" s="1023"/>
      <c r="AU42" s="1023"/>
      <c r="AV42" s="1023"/>
      <c r="AW42" s="1024"/>
      <c r="AX42" s="909"/>
      <c r="AY42" s="910"/>
      <c r="AZ42" s="910"/>
      <c r="BA42" s="911"/>
    </row>
    <row r="43" spans="1:37" ht="23.25" customHeight="1">
      <c r="A43" s="890"/>
      <c r="B43" s="891"/>
      <c r="C43" s="941"/>
      <c r="D43" s="942"/>
      <c r="E43" s="942"/>
      <c r="F43" s="942"/>
      <c r="G43" s="943"/>
      <c r="H43" s="928"/>
      <c r="I43" s="928"/>
      <c r="J43" s="927"/>
      <c r="K43" s="928"/>
      <c r="L43" s="928"/>
      <c r="M43" s="928"/>
      <c r="N43" s="934"/>
      <c r="O43" s="935"/>
      <c r="P43" s="935"/>
      <c r="Q43" s="939"/>
      <c r="R43" s="940"/>
      <c r="S43" s="940"/>
      <c r="T43" s="943"/>
      <c r="U43" s="928"/>
      <c r="V43" s="928"/>
      <c r="W43" s="927"/>
      <c r="X43" s="928"/>
      <c r="Y43" s="928"/>
      <c r="AA43" s="1028"/>
      <c r="AB43" s="1029"/>
      <c r="AC43" s="1029"/>
      <c r="AD43" s="1029"/>
      <c r="AE43" s="1029"/>
      <c r="AF43" s="1027"/>
      <c r="AG43" s="880"/>
      <c r="AH43" s="880"/>
      <c r="AI43" s="879"/>
      <c r="AJ43" s="880"/>
      <c r="AK43" s="880"/>
    </row>
    <row r="44" spans="1:37" ht="31.5" customHeight="1">
      <c r="A44" s="881" t="s">
        <v>294</v>
      </c>
      <c r="B44" s="882"/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AA44" s="1029"/>
      <c r="AB44" s="1029"/>
      <c r="AC44" s="1029"/>
      <c r="AD44" s="1029"/>
      <c r="AE44" s="1029"/>
      <c r="AF44" s="880"/>
      <c r="AG44" s="880"/>
      <c r="AH44" s="880"/>
      <c r="AI44" s="880"/>
      <c r="AJ44" s="880"/>
      <c r="AK44" s="880"/>
    </row>
  </sheetData>
  <sheetProtection/>
  <mergeCells count="124"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  <mergeCell ref="W43:Y43"/>
    <mergeCell ref="AP37:AW42"/>
    <mergeCell ref="AA40:AE42"/>
    <mergeCell ref="AF43:AH44"/>
    <mergeCell ref="AA43:AE44"/>
    <mergeCell ref="T43:V43"/>
    <mergeCell ref="W38:Y38"/>
    <mergeCell ref="AF40:AH42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J43:M43"/>
    <mergeCell ref="J38:M38"/>
    <mergeCell ref="N38:P38"/>
    <mergeCell ref="N40:P40"/>
    <mergeCell ref="N39:P39"/>
    <mergeCell ref="N43:P43"/>
    <mergeCell ref="J39:M39"/>
    <mergeCell ref="B21:E21"/>
    <mergeCell ref="A28:AU28"/>
    <mergeCell ref="AF21:AI21"/>
    <mergeCell ref="F21:I21"/>
    <mergeCell ref="N21:R21"/>
    <mergeCell ref="AB21:AE21"/>
    <mergeCell ref="J21:M21"/>
    <mergeCell ref="AO21:AR21"/>
    <mergeCell ref="AS21:AW21"/>
    <mergeCell ref="AS26:BA26"/>
    <mergeCell ref="A21:A22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G33:I35"/>
    <mergeCell ref="AI43:AK44"/>
    <mergeCell ref="A44:Y44"/>
    <mergeCell ref="A40:B40"/>
    <mergeCell ref="AI40:AK42"/>
    <mergeCell ref="J40:M40"/>
    <mergeCell ref="A43:B43"/>
    <mergeCell ref="J33:M35"/>
    <mergeCell ref="Q39:S39"/>
    <mergeCell ref="AA33:AE34"/>
    <mergeCell ref="AF33:AH34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3"/>
  <sheetViews>
    <sheetView tabSelected="1" zoomScale="75" zoomScaleNormal="75" zoomScaleSheetLayoutView="80" workbookViewId="0" topLeftCell="A1">
      <selection activeCell="H11" sqref="H11"/>
    </sheetView>
  </sheetViews>
  <sheetFormatPr defaultColWidth="9.00390625" defaultRowHeight="12.75"/>
  <cols>
    <col min="1" max="1" width="12.75390625" style="155" customWidth="1"/>
    <col min="2" max="2" width="51.375" style="155" customWidth="1"/>
    <col min="3" max="3" width="6.00390625" style="155" customWidth="1"/>
    <col min="4" max="4" width="12.25390625" style="155" customWidth="1"/>
    <col min="5" max="5" width="7.00390625" style="155" customWidth="1"/>
    <col min="6" max="6" width="7.375" style="155" customWidth="1"/>
    <col min="7" max="7" width="8.00390625" style="155" customWidth="1"/>
    <col min="8" max="8" width="9.00390625" style="155" customWidth="1"/>
    <col min="9" max="9" width="8.875" style="155" customWidth="1"/>
    <col min="10" max="10" width="8.00390625" style="155" customWidth="1"/>
    <col min="11" max="11" width="8.375" style="155" customWidth="1"/>
    <col min="12" max="12" width="8.00390625" style="155" customWidth="1"/>
    <col min="13" max="13" width="8.25390625" style="155" customWidth="1"/>
    <col min="14" max="14" width="6.00390625" style="155" customWidth="1"/>
    <col min="15" max="15" width="6.25390625" style="155" customWidth="1"/>
    <col min="16" max="16" width="5.375" style="155" customWidth="1"/>
    <col min="17" max="17" width="6.00390625" style="155" customWidth="1"/>
    <col min="18" max="18" width="7.00390625" style="155" customWidth="1"/>
    <col min="19" max="20" width="6.875" style="155" customWidth="1"/>
    <col min="21" max="21" width="8.375" style="155" customWidth="1"/>
    <col min="22" max="22" width="5.875" style="155" customWidth="1"/>
    <col min="23" max="23" width="6.25390625" style="155" customWidth="1"/>
    <col min="24" max="24" width="7.00390625" style="155" customWidth="1"/>
    <col min="25" max="25" width="6.75390625" style="155" hidden="1" customWidth="1"/>
    <col min="26" max="26" width="1.37890625" style="155" customWidth="1"/>
    <col min="27" max="28" width="9.125" style="155" hidden="1" customWidth="1"/>
    <col min="29" max="29" width="2.00390625" style="155" hidden="1" customWidth="1"/>
    <col min="30" max="46" width="9.125" style="155" hidden="1" customWidth="1"/>
    <col min="47" max="47" width="10.25390625" style="155" customWidth="1"/>
    <col min="48" max="48" width="9.125" style="155" customWidth="1"/>
    <col min="49" max="51" width="9.125" style="155" hidden="1" customWidth="1"/>
    <col min="52" max="52" width="0" style="155" hidden="1" customWidth="1"/>
    <col min="53" max="53" width="11.875" style="155" hidden="1" customWidth="1"/>
    <col min="54" max="65" width="0" style="156" hidden="1" customWidth="1"/>
    <col min="66" max="66" width="0" style="155" hidden="1" customWidth="1"/>
    <col min="67" max="16384" width="9.125" style="155" customWidth="1"/>
  </cols>
  <sheetData>
    <row r="1" spans="1:25" ht="19.5" thickBot="1">
      <c r="A1" s="824" t="s">
        <v>323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6"/>
    </row>
    <row r="2" spans="1:65" ht="15.75" customHeight="1" thickBot="1">
      <c r="A2" s="1065" t="s">
        <v>24</v>
      </c>
      <c r="B2" s="1067" t="s">
        <v>73</v>
      </c>
      <c r="C2" s="1069" t="s">
        <v>165</v>
      </c>
      <c r="D2" s="817"/>
      <c r="E2" s="817"/>
      <c r="F2" s="1070"/>
      <c r="G2" s="819" t="s">
        <v>82</v>
      </c>
      <c r="H2" s="821" t="s">
        <v>74</v>
      </c>
      <c r="I2" s="822"/>
      <c r="J2" s="822"/>
      <c r="K2" s="822"/>
      <c r="L2" s="822"/>
      <c r="M2" s="823"/>
      <c r="N2" s="827" t="s">
        <v>164</v>
      </c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9"/>
      <c r="BB2" s="1048"/>
      <c r="BC2" s="1060"/>
      <c r="BD2" s="1060"/>
      <c r="BE2" s="1048"/>
      <c r="BF2" s="1048"/>
      <c r="BG2" s="1048"/>
      <c r="BH2" s="1048"/>
      <c r="BI2" s="1048"/>
      <c r="BJ2" s="1048"/>
      <c r="BK2" s="1048"/>
      <c r="BL2" s="1048"/>
      <c r="BM2" s="1048"/>
    </row>
    <row r="3" spans="1:65" ht="15.75" customHeight="1">
      <c r="A3" s="1066"/>
      <c r="B3" s="1068"/>
      <c r="C3" s="1071"/>
      <c r="D3" s="818"/>
      <c r="E3" s="818"/>
      <c r="F3" s="1072"/>
      <c r="G3" s="820"/>
      <c r="H3" s="802" t="s">
        <v>75</v>
      </c>
      <c r="I3" s="814" t="s">
        <v>80</v>
      </c>
      <c r="J3" s="815"/>
      <c r="K3" s="815"/>
      <c r="L3" s="816"/>
      <c r="M3" s="804" t="s">
        <v>79</v>
      </c>
      <c r="N3" s="808" t="s">
        <v>26</v>
      </c>
      <c r="O3" s="833"/>
      <c r="P3" s="834"/>
      <c r="Q3" s="808" t="s">
        <v>27</v>
      </c>
      <c r="R3" s="809"/>
      <c r="S3" s="810"/>
      <c r="T3" s="808" t="s">
        <v>28</v>
      </c>
      <c r="U3" s="809"/>
      <c r="V3" s="810"/>
      <c r="W3" s="808" t="s">
        <v>29</v>
      </c>
      <c r="X3" s="809"/>
      <c r="Y3" s="810"/>
      <c r="BB3" s="1060"/>
      <c r="BC3" s="1060"/>
      <c r="BD3" s="1060"/>
      <c r="BE3" s="1048"/>
      <c r="BF3" s="1048"/>
      <c r="BG3" s="1048"/>
      <c r="BH3" s="1048"/>
      <c r="BI3" s="1048"/>
      <c r="BJ3" s="1048"/>
      <c r="BK3" s="1048"/>
      <c r="BL3" s="1048"/>
      <c r="BM3" s="1048"/>
    </row>
    <row r="4" spans="1:65" ht="15.75" customHeight="1" thickBot="1">
      <c r="A4" s="1066"/>
      <c r="B4" s="1068"/>
      <c r="C4" s="1073" t="s">
        <v>68</v>
      </c>
      <c r="D4" s="802" t="s">
        <v>69</v>
      </c>
      <c r="E4" s="830" t="s">
        <v>70</v>
      </c>
      <c r="F4" s="1064"/>
      <c r="G4" s="820"/>
      <c r="H4" s="803"/>
      <c r="I4" s="802" t="s">
        <v>76</v>
      </c>
      <c r="J4" s="830" t="s">
        <v>81</v>
      </c>
      <c r="K4" s="831"/>
      <c r="L4" s="832"/>
      <c r="M4" s="804"/>
      <c r="N4" s="835"/>
      <c r="O4" s="836"/>
      <c r="P4" s="837"/>
      <c r="Q4" s="811"/>
      <c r="R4" s="812"/>
      <c r="S4" s="813"/>
      <c r="T4" s="811"/>
      <c r="U4" s="812"/>
      <c r="V4" s="813"/>
      <c r="W4" s="811"/>
      <c r="X4" s="812"/>
      <c r="Y4" s="813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</row>
    <row r="5" spans="1:25" ht="16.5" thickBot="1">
      <c r="A5" s="1066"/>
      <c r="B5" s="1068"/>
      <c r="C5" s="1074"/>
      <c r="D5" s="803"/>
      <c r="E5" s="838" t="s">
        <v>71</v>
      </c>
      <c r="F5" s="1088" t="s">
        <v>72</v>
      </c>
      <c r="G5" s="820"/>
      <c r="H5" s="803"/>
      <c r="I5" s="803"/>
      <c r="J5" s="800" t="s">
        <v>25</v>
      </c>
      <c r="K5" s="800" t="s">
        <v>77</v>
      </c>
      <c r="L5" s="800" t="s">
        <v>78</v>
      </c>
      <c r="M5" s="804"/>
      <c r="N5" s="475">
        <v>1</v>
      </c>
      <c r="O5" s="476" t="s">
        <v>166</v>
      </c>
      <c r="P5" s="477" t="s">
        <v>167</v>
      </c>
      <c r="Q5" s="475">
        <v>3</v>
      </c>
      <c r="R5" s="476" t="s">
        <v>168</v>
      </c>
      <c r="S5" s="477" t="s">
        <v>169</v>
      </c>
      <c r="T5" s="475">
        <v>5</v>
      </c>
      <c r="U5" s="476" t="s">
        <v>170</v>
      </c>
      <c r="V5" s="477" t="s">
        <v>171</v>
      </c>
      <c r="W5" s="475">
        <v>7</v>
      </c>
      <c r="X5" s="476">
        <v>8</v>
      </c>
      <c r="Y5" s="493" t="s">
        <v>173</v>
      </c>
    </row>
    <row r="6" spans="1:25" ht="16.5" thickBot="1">
      <c r="A6" s="1066"/>
      <c r="B6" s="1068"/>
      <c r="C6" s="1074"/>
      <c r="D6" s="803"/>
      <c r="E6" s="839"/>
      <c r="F6" s="1089"/>
      <c r="G6" s="820"/>
      <c r="H6" s="803"/>
      <c r="I6" s="803"/>
      <c r="J6" s="801"/>
      <c r="K6" s="801"/>
      <c r="L6" s="801"/>
      <c r="M6" s="805"/>
      <c r="N6" s="1061" t="s">
        <v>178</v>
      </c>
      <c r="O6" s="1062"/>
      <c r="P6" s="1062"/>
      <c r="Q6" s="1062"/>
      <c r="R6" s="1062"/>
      <c r="S6" s="1062"/>
      <c r="T6" s="1062"/>
      <c r="U6" s="1062"/>
      <c r="V6" s="1062"/>
      <c r="W6" s="1062"/>
      <c r="X6" s="1062"/>
      <c r="Y6" s="1063"/>
    </row>
    <row r="7" spans="1:25" ht="49.5" customHeight="1" thickBot="1">
      <c r="A7" s="1066"/>
      <c r="B7" s="1068"/>
      <c r="C7" s="1074"/>
      <c r="D7" s="803"/>
      <c r="E7" s="839"/>
      <c r="F7" s="1089"/>
      <c r="G7" s="820"/>
      <c r="H7" s="803"/>
      <c r="I7" s="803"/>
      <c r="J7" s="801"/>
      <c r="K7" s="801"/>
      <c r="L7" s="801"/>
      <c r="M7" s="1094"/>
      <c r="N7" s="475">
        <v>15</v>
      </c>
      <c r="O7" s="476">
        <v>9</v>
      </c>
      <c r="P7" s="477">
        <v>9</v>
      </c>
      <c r="Q7" s="475">
        <v>15</v>
      </c>
      <c r="R7" s="476">
        <v>9</v>
      </c>
      <c r="S7" s="477">
        <v>9</v>
      </c>
      <c r="T7" s="475">
        <v>15</v>
      </c>
      <c r="U7" s="476">
        <v>9</v>
      </c>
      <c r="V7" s="477">
        <v>9</v>
      </c>
      <c r="W7" s="475">
        <v>15</v>
      </c>
      <c r="X7" s="476">
        <v>13</v>
      </c>
      <c r="Y7" s="477"/>
    </row>
    <row r="8" spans="1:65" s="46" customFormat="1" ht="16.5" thickBot="1">
      <c r="A8" s="202">
        <v>1</v>
      </c>
      <c r="B8" s="203">
        <v>2</v>
      </c>
      <c r="C8" s="205">
        <v>3</v>
      </c>
      <c r="D8" s="47">
        <v>4</v>
      </c>
      <c r="E8" s="47">
        <v>5</v>
      </c>
      <c r="F8" s="51">
        <v>6</v>
      </c>
      <c r="G8" s="204">
        <v>7</v>
      </c>
      <c r="H8" s="48">
        <v>8</v>
      </c>
      <c r="I8" s="47">
        <v>9</v>
      </c>
      <c r="J8" s="47">
        <v>10</v>
      </c>
      <c r="K8" s="47">
        <v>11</v>
      </c>
      <c r="L8" s="47">
        <v>12</v>
      </c>
      <c r="M8" s="49">
        <v>13</v>
      </c>
      <c r="N8" s="50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51">
        <v>25</v>
      </c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</row>
    <row r="9" spans="1:25" ht="21.75" customHeight="1" thickBot="1">
      <c r="A9" s="1085" t="s">
        <v>111</v>
      </c>
      <c r="B9" s="1086"/>
      <c r="C9" s="1086"/>
      <c r="D9" s="1086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1086"/>
      <c r="U9" s="1086"/>
      <c r="V9" s="1086"/>
      <c r="W9" s="1086"/>
      <c r="X9" s="1086"/>
      <c r="Y9" s="1087"/>
    </row>
    <row r="10" spans="1:25" ht="19.5" thickBot="1">
      <c r="A10" s="1100" t="s">
        <v>194</v>
      </c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2"/>
    </row>
    <row r="11" spans="1:65" s="183" customFormat="1" ht="15.75">
      <c r="A11" s="261" t="s">
        <v>83</v>
      </c>
      <c r="B11" s="519" t="s">
        <v>30</v>
      </c>
      <c r="C11" s="172"/>
      <c r="D11" s="520"/>
      <c r="E11" s="520"/>
      <c r="F11" s="521"/>
      <c r="G11" s="171">
        <f>G12+G13+G14+G15</f>
        <v>7</v>
      </c>
      <c r="H11" s="494">
        <f aca="true" t="shared" si="0" ref="H11:M11">H12+H13+H14+H15</f>
        <v>210</v>
      </c>
      <c r="I11" s="494">
        <f t="shared" si="0"/>
        <v>92</v>
      </c>
      <c r="J11" s="494">
        <f t="shared" si="0"/>
        <v>0</v>
      </c>
      <c r="K11" s="494">
        <f t="shared" si="0"/>
        <v>0</v>
      </c>
      <c r="L11" s="494">
        <f t="shared" si="0"/>
        <v>92</v>
      </c>
      <c r="M11" s="167">
        <f t="shared" si="0"/>
        <v>118</v>
      </c>
      <c r="N11" s="522"/>
      <c r="O11" s="523"/>
      <c r="P11" s="524"/>
      <c r="Q11" s="525"/>
      <c r="R11" s="526"/>
      <c r="S11" s="527"/>
      <c r="T11" s="528"/>
      <c r="U11" s="529"/>
      <c r="V11" s="530"/>
      <c r="W11" s="528"/>
      <c r="X11" s="529"/>
      <c r="Y11" s="530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</row>
    <row r="12" spans="1:65" ht="15.75">
      <c r="A12" s="201" t="s">
        <v>88</v>
      </c>
      <c r="B12" s="531" t="s">
        <v>30</v>
      </c>
      <c r="C12" s="144"/>
      <c r="D12" s="170" t="s">
        <v>22</v>
      </c>
      <c r="E12" s="170"/>
      <c r="F12" s="532"/>
      <c r="G12" s="63">
        <v>2</v>
      </c>
      <c r="H12" s="8">
        <f aca="true" t="shared" si="1" ref="H12:H20">G12*30</f>
        <v>60</v>
      </c>
      <c r="I12" s="18">
        <v>30</v>
      </c>
      <c r="J12" s="8"/>
      <c r="K12" s="8"/>
      <c r="L12" s="8">
        <v>30</v>
      </c>
      <c r="M12" s="177">
        <f aca="true" t="shared" si="2" ref="M12:M20">H12-I12</f>
        <v>30</v>
      </c>
      <c r="N12" s="122">
        <v>2</v>
      </c>
      <c r="O12" s="123"/>
      <c r="P12" s="124"/>
      <c r="Q12" s="126"/>
      <c r="R12" s="8"/>
      <c r="S12" s="127"/>
      <c r="T12" s="57"/>
      <c r="U12" s="8"/>
      <c r="V12" s="127"/>
      <c r="W12" s="126"/>
      <c r="X12" s="8"/>
      <c r="Y12" s="127"/>
      <c r="AZ12" s="183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</row>
    <row r="13" spans="1:65" ht="15.75">
      <c r="A13" s="201" t="s">
        <v>89</v>
      </c>
      <c r="B13" s="531" t="s">
        <v>30</v>
      </c>
      <c r="C13" s="144"/>
      <c r="D13" s="170"/>
      <c r="E13" s="170"/>
      <c r="F13" s="532"/>
      <c r="G13" s="63">
        <v>1.5</v>
      </c>
      <c r="H13" s="8">
        <f t="shared" si="1"/>
        <v>45</v>
      </c>
      <c r="I13" s="18">
        <f aca="true" t="shared" si="3" ref="I13:I20">J13+K13+L13</f>
        <v>18</v>
      </c>
      <c r="J13" s="8"/>
      <c r="K13" s="8"/>
      <c r="L13" s="8">
        <v>18</v>
      </c>
      <c r="M13" s="127">
        <f t="shared" si="2"/>
        <v>27</v>
      </c>
      <c r="N13" s="122"/>
      <c r="O13" s="123">
        <v>2</v>
      </c>
      <c r="P13" s="124"/>
      <c r="Q13" s="126"/>
      <c r="R13" s="8"/>
      <c r="S13" s="127"/>
      <c r="T13" s="57"/>
      <c r="U13" s="8"/>
      <c r="V13" s="127"/>
      <c r="W13" s="126"/>
      <c r="X13" s="8"/>
      <c r="Y13" s="127"/>
      <c r="AZ13" s="183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</row>
    <row r="14" spans="1:65" ht="15.75">
      <c r="A14" s="201" t="s">
        <v>90</v>
      </c>
      <c r="B14" s="531" t="s">
        <v>30</v>
      </c>
      <c r="C14" s="144" t="s">
        <v>167</v>
      </c>
      <c r="D14" s="170"/>
      <c r="E14" s="170"/>
      <c r="F14" s="532"/>
      <c r="G14" s="63">
        <v>1.5</v>
      </c>
      <c r="H14" s="8">
        <f t="shared" si="1"/>
        <v>45</v>
      </c>
      <c r="I14" s="18">
        <f t="shared" si="3"/>
        <v>18</v>
      </c>
      <c r="J14" s="8"/>
      <c r="K14" s="8"/>
      <c r="L14" s="8">
        <v>18</v>
      </c>
      <c r="M14" s="127">
        <f t="shared" si="2"/>
        <v>27</v>
      </c>
      <c r="N14" s="122"/>
      <c r="O14" s="123"/>
      <c r="P14" s="124">
        <v>2</v>
      </c>
      <c r="Q14" s="126"/>
      <c r="R14" s="8"/>
      <c r="S14" s="127"/>
      <c r="T14" s="57"/>
      <c r="U14" s="8"/>
      <c r="V14" s="127"/>
      <c r="W14" s="126"/>
      <c r="X14" s="8"/>
      <c r="Y14" s="127"/>
      <c r="AZ14" s="183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</row>
    <row r="15" spans="1:65" ht="18" customHeight="1">
      <c r="A15" s="371" t="s">
        <v>142</v>
      </c>
      <c r="B15" s="533" t="s">
        <v>30</v>
      </c>
      <c r="C15" s="144"/>
      <c r="D15" s="170" t="s">
        <v>279</v>
      </c>
      <c r="E15" s="170"/>
      <c r="F15" s="532"/>
      <c r="G15" s="63">
        <v>2</v>
      </c>
      <c r="H15" s="8">
        <f t="shared" si="1"/>
        <v>60</v>
      </c>
      <c r="I15" s="18">
        <f t="shared" si="3"/>
        <v>26</v>
      </c>
      <c r="J15" s="8"/>
      <c r="K15" s="8"/>
      <c r="L15" s="8">
        <v>26</v>
      </c>
      <c r="M15" s="498">
        <f t="shared" si="2"/>
        <v>34</v>
      </c>
      <c r="N15" s="122"/>
      <c r="O15" s="123"/>
      <c r="P15" s="124"/>
      <c r="Q15" s="126"/>
      <c r="R15" s="8"/>
      <c r="S15" s="127"/>
      <c r="T15" s="57"/>
      <c r="U15" s="8"/>
      <c r="V15" s="127"/>
      <c r="W15" s="126"/>
      <c r="X15" s="8">
        <v>2</v>
      </c>
      <c r="Y15" s="297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</row>
    <row r="16" spans="1:65" s="238" customFormat="1" ht="15.75">
      <c r="A16" s="373" t="s">
        <v>84</v>
      </c>
      <c r="B16" s="534" t="s">
        <v>280</v>
      </c>
      <c r="C16" s="535"/>
      <c r="D16" s="536"/>
      <c r="E16" s="536"/>
      <c r="F16" s="537"/>
      <c r="G16" s="481">
        <f>G17+G18</f>
        <v>5</v>
      </c>
      <c r="H16" s="496">
        <f aca="true" t="shared" si="4" ref="H16:M16">H17+H18</f>
        <v>150</v>
      </c>
      <c r="I16" s="496">
        <f t="shared" si="4"/>
        <v>54</v>
      </c>
      <c r="J16" s="496">
        <f t="shared" si="4"/>
        <v>36</v>
      </c>
      <c r="K16" s="496">
        <f t="shared" si="4"/>
        <v>0</v>
      </c>
      <c r="L16" s="496">
        <f t="shared" si="4"/>
        <v>18</v>
      </c>
      <c r="M16" s="495">
        <f t="shared" si="4"/>
        <v>96</v>
      </c>
      <c r="N16" s="538"/>
      <c r="O16" s="539"/>
      <c r="P16" s="540"/>
      <c r="Q16" s="538"/>
      <c r="R16" s="539"/>
      <c r="S16" s="540"/>
      <c r="T16" s="535"/>
      <c r="U16" s="536"/>
      <c r="V16" s="537"/>
      <c r="W16" s="535"/>
      <c r="X16" s="536"/>
      <c r="Y16" s="537"/>
      <c r="AU16" s="302"/>
      <c r="AV16" s="239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</row>
    <row r="17" spans="1:65" s="238" customFormat="1" ht="19.5" customHeight="1">
      <c r="A17" s="201" t="s">
        <v>281</v>
      </c>
      <c r="B17" s="531" t="s">
        <v>280</v>
      </c>
      <c r="C17" s="259"/>
      <c r="D17" s="235"/>
      <c r="E17" s="235"/>
      <c r="F17" s="237"/>
      <c r="G17" s="63">
        <v>2.5</v>
      </c>
      <c r="H17" s="8">
        <f t="shared" si="1"/>
        <v>75</v>
      </c>
      <c r="I17" s="497">
        <f>J17+K17+L17</f>
        <v>27</v>
      </c>
      <c r="J17" s="8">
        <v>18</v>
      </c>
      <c r="K17" s="8"/>
      <c r="L17" s="8">
        <v>9</v>
      </c>
      <c r="M17" s="498">
        <f t="shared" si="2"/>
        <v>48</v>
      </c>
      <c r="N17" s="441"/>
      <c r="O17" s="442"/>
      <c r="P17" s="443"/>
      <c r="Q17" s="441"/>
      <c r="R17" s="442">
        <v>3</v>
      </c>
      <c r="S17" s="443"/>
      <c r="T17" s="259"/>
      <c r="U17" s="235"/>
      <c r="V17" s="237"/>
      <c r="W17" s="259"/>
      <c r="X17" s="235"/>
      <c r="Y17" s="237"/>
      <c r="AU17" s="302"/>
      <c r="AV17" s="239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</row>
    <row r="18" spans="1:65" s="238" customFormat="1" ht="19.5" customHeight="1">
      <c r="A18" s="201" t="s">
        <v>282</v>
      </c>
      <c r="B18" s="531" t="s">
        <v>280</v>
      </c>
      <c r="C18" s="259" t="s">
        <v>169</v>
      </c>
      <c r="D18" s="235"/>
      <c r="E18" s="235"/>
      <c r="F18" s="237"/>
      <c r="G18" s="63">
        <v>2.5</v>
      </c>
      <c r="H18" s="8">
        <f t="shared" si="1"/>
        <v>75</v>
      </c>
      <c r="I18" s="18">
        <f>J18+K18+L18</f>
        <v>27</v>
      </c>
      <c r="J18" s="8">
        <v>18</v>
      </c>
      <c r="K18" s="8"/>
      <c r="L18" s="8">
        <v>9</v>
      </c>
      <c r="M18" s="127">
        <f t="shared" si="2"/>
        <v>48</v>
      </c>
      <c r="N18" s="441"/>
      <c r="O18" s="442"/>
      <c r="P18" s="443"/>
      <c r="Q18" s="441"/>
      <c r="R18" s="442"/>
      <c r="S18" s="443">
        <v>3</v>
      </c>
      <c r="T18" s="259"/>
      <c r="U18" s="235"/>
      <c r="V18" s="237"/>
      <c r="W18" s="259"/>
      <c r="X18" s="235"/>
      <c r="Y18" s="237"/>
      <c r="AU18" s="302"/>
      <c r="AV18" s="239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</row>
    <row r="19" spans="1:65" s="238" customFormat="1" ht="31.5">
      <c r="A19" s="231" t="s">
        <v>85</v>
      </c>
      <c r="B19" s="541" t="s">
        <v>197</v>
      </c>
      <c r="C19" s="259">
        <v>3</v>
      </c>
      <c r="D19" s="235"/>
      <c r="E19" s="235"/>
      <c r="F19" s="237"/>
      <c r="G19" s="324">
        <v>3</v>
      </c>
      <c r="H19" s="235">
        <f>G19*30</f>
        <v>90</v>
      </c>
      <c r="I19" s="236">
        <f>J19+K19+L19</f>
        <v>30</v>
      </c>
      <c r="J19" s="235"/>
      <c r="K19" s="235"/>
      <c r="L19" s="235">
        <v>30</v>
      </c>
      <c r="M19" s="237">
        <f>H19-I19</f>
        <v>60</v>
      </c>
      <c r="N19" s="441"/>
      <c r="O19" s="442"/>
      <c r="P19" s="443"/>
      <c r="Q19" s="441">
        <v>2</v>
      </c>
      <c r="R19" s="442"/>
      <c r="S19" s="443"/>
      <c r="T19" s="259"/>
      <c r="U19" s="235"/>
      <c r="V19" s="237"/>
      <c r="W19" s="259"/>
      <c r="X19" s="235"/>
      <c r="Y19" s="237"/>
      <c r="AU19" s="302"/>
      <c r="AV19" s="239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</row>
    <row r="20" spans="1:65" s="238" customFormat="1" ht="15.75">
      <c r="A20" s="231" t="s">
        <v>199</v>
      </c>
      <c r="B20" s="542" t="s">
        <v>289</v>
      </c>
      <c r="C20" s="144">
        <v>3</v>
      </c>
      <c r="D20" s="23"/>
      <c r="E20" s="23"/>
      <c r="F20" s="146"/>
      <c r="G20" s="176">
        <v>3</v>
      </c>
      <c r="H20" s="23">
        <f t="shared" si="1"/>
        <v>90</v>
      </c>
      <c r="I20" s="125">
        <f t="shared" si="3"/>
        <v>45</v>
      </c>
      <c r="J20" s="23">
        <v>30</v>
      </c>
      <c r="K20" s="23"/>
      <c r="L20" s="23">
        <v>15</v>
      </c>
      <c r="M20" s="146">
        <f t="shared" si="2"/>
        <v>45</v>
      </c>
      <c r="N20" s="444"/>
      <c r="O20" s="123"/>
      <c r="P20" s="124"/>
      <c r="Q20" s="122">
        <v>3</v>
      </c>
      <c r="R20" s="123"/>
      <c r="S20" s="124"/>
      <c r="T20" s="144"/>
      <c r="U20" s="23"/>
      <c r="V20" s="146"/>
      <c r="W20" s="144"/>
      <c r="X20" s="23"/>
      <c r="Y20" s="146"/>
      <c r="AU20" s="302"/>
      <c r="AV20" s="239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</row>
    <row r="21" spans="1:65" s="238" customFormat="1" ht="15.75">
      <c r="A21" s="231" t="s">
        <v>86</v>
      </c>
      <c r="B21" s="541" t="s">
        <v>198</v>
      </c>
      <c r="C21" s="232"/>
      <c r="D21" s="243" t="s">
        <v>22</v>
      </c>
      <c r="E21" s="243"/>
      <c r="F21" s="145"/>
      <c r="G21" s="240">
        <v>3</v>
      </c>
      <c r="H21" s="26">
        <f>G21*30</f>
        <v>90</v>
      </c>
      <c r="I21" s="24">
        <f>J21+K21+L21</f>
        <v>30</v>
      </c>
      <c r="J21" s="26">
        <v>15</v>
      </c>
      <c r="K21" s="29"/>
      <c r="L21" s="29">
        <v>15</v>
      </c>
      <c r="M21" s="146">
        <f aca="true" t="shared" si="5" ref="M21:M29">H21-I21</f>
        <v>60</v>
      </c>
      <c r="N21" s="122">
        <v>2</v>
      </c>
      <c r="O21" s="123"/>
      <c r="P21" s="445"/>
      <c r="Q21" s="446"/>
      <c r="R21" s="447"/>
      <c r="S21" s="445"/>
      <c r="T21" s="260"/>
      <c r="U21" s="257"/>
      <c r="V21" s="258"/>
      <c r="W21" s="260"/>
      <c r="X21" s="257"/>
      <c r="Y21" s="258"/>
      <c r="AU21" s="302"/>
      <c r="AV21" s="239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</row>
    <row r="22" spans="1:65" s="229" customFormat="1" ht="15.75">
      <c r="A22" s="231" t="s">
        <v>87</v>
      </c>
      <c r="B22" s="301" t="s">
        <v>36</v>
      </c>
      <c r="C22" s="232"/>
      <c r="D22" s="29">
        <v>1</v>
      </c>
      <c r="E22" s="29"/>
      <c r="F22" s="145"/>
      <c r="G22" s="176">
        <v>3</v>
      </c>
      <c r="H22" s="26">
        <f>G22*30</f>
        <v>90</v>
      </c>
      <c r="I22" s="125">
        <f>J22+L22</f>
        <v>30</v>
      </c>
      <c r="J22" s="26">
        <v>20</v>
      </c>
      <c r="K22" s="29"/>
      <c r="L22" s="29">
        <v>10</v>
      </c>
      <c r="M22" s="146">
        <f t="shared" si="5"/>
        <v>60</v>
      </c>
      <c r="N22" s="57">
        <v>2</v>
      </c>
      <c r="O22" s="123"/>
      <c r="P22" s="124"/>
      <c r="Q22" s="57"/>
      <c r="R22" s="56"/>
      <c r="S22" s="58"/>
      <c r="T22" s="68"/>
      <c r="U22" s="66"/>
      <c r="V22" s="67"/>
      <c r="W22" s="68"/>
      <c r="X22" s="66"/>
      <c r="Y22" s="67"/>
      <c r="AU22" s="183"/>
      <c r="AV22" s="230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</row>
    <row r="23" spans="1:65" s="229" customFormat="1" ht="31.5">
      <c r="A23" s="231" t="s">
        <v>201</v>
      </c>
      <c r="B23" s="301" t="s">
        <v>118</v>
      </c>
      <c r="C23" s="232"/>
      <c r="D23" s="243"/>
      <c r="E23" s="23"/>
      <c r="F23" s="146"/>
      <c r="G23" s="240">
        <f>G24+G25</f>
        <v>4</v>
      </c>
      <c r="H23" s="23">
        <f aca="true" t="shared" si="6" ref="H23:H40">PRODUCT(G23,30)</f>
        <v>120</v>
      </c>
      <c r="I23" s="24">
        <f>SUM(J23+K23+L23)</f>
        <v>54</v>
      </c>
      <c r="J23" s="24">
        <f>SUM(J24:J25)</f>
        <v>27</v>
      </c>
      <c r="K23" s="23">
        <f>SUM(K24:K25)</f>
        <v>18</v>
      </c>
      <c r="L23" s="23">
        <f>SUM(L24:L25)</f>
        <v>9</v>
      </c>
      <c r="M23" s="146">
        <f t="shared" si="5"/>
        <v>66</v>
      </c>
      <c r="N23" s="57"/>
      <c r="O23" s="56"/>
      <c r="P23" s="58"/>
      <c r="Q23" s="57"/>
      <c r="R23" s="56"/>
      <c r="S23" s="58"/>
      <c r="T23" s="68"/>
      <c r="U23" s="66"/>
      <c r="V23" s="67"/>
      <c r="W23" s="68"/>
      <c r="X23" s="66"/>
      <c r="Y23" s="67"/>
      <c r="AU23" s="183"/>
      <c r="AV23" s="230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</row>
    <row r="24" spans="1:65" s="184" customFormat="1" ht="31.5">
      <c r="A24" s="201" t="s">
        <v>283</v>
      </c>
      <c r="B24" s="543" t="s">
        <v>118</v>
      </c>
      <c r="C24" s="275"/>
      <c r="D24" s="116"/>
      <c r="E24" s="116"/>
      <c r="F24" s="228"/>
      <c r="G24" s="191">
        <v>2</v>
      </c>
      <c r="H24" s="8">
        <f t="shared" si="6"/>
        <v>60</v>
      </c>
      <c r="I24" s="14">
        <f>SUM(J24+K24+L24)</f>
        <v>27</v>
      </c>
      <c r="J24" s="19">
        <v>18</v>
      </c>
      <c r="K24" s="11">
        <v>9</v>
      </c>
      <c r="L24" s="11"/>
      <c r="M24" s="127">
        <f t="shared" si="5"/>
        <v>33</v>
      </c>
      <c r="N24" s="118"/>
      <c r="O24" s="119"/>
      <c r="P24" s="141"/>
      <c r="Q24" s="118"/>
      <c r="R24" s="119">
        <v>3</v>
      </c>
      <c r="S24" s="141"/>
      <c r="T24" s="118"/>
      <c r="U24" s="119"/>
      <c r="V24" s="141"/>
      <c r="W24" s="118"/>
      <c r="X24" s="119"/>
      <c r="Y24" s="141"/>
      <c r="AU24" s="155"/>
      <c r="AV24" s="185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</row>
    <row r="25" spans="1:65" s="184" customFormat="1" ht="31.5">
      <c r="A25" s="201" t="s">
        <v>284</v>
      </c>
      <c r="B25" s="181" t="s">
        <v>118</v>
      </c>
      <c r="C25" s="144" t="s">
        <v>169</v>
      </c>
      <c r="D25" s="23"/>
      <c r="E25" s="23"/>
      <c r="F25" s="146"/>
      <c r="G25" s="191">
        <v>2</v>
      </c>
      <c r="H25" s="8">
        <f t="shared" si="6"/>
        <v>60</v>
      </c>
      <c r="I25" s="14">
        <f>SUM(J25+K25+L25)</f>
        <v>27</v>
      </c>
      <c r="J25" s="19">
        <v>9</v>
      </c>
      <c r="K25" s="11">
        <v>9</v>
      </c>
      <c r="L25" s="11">
        <v>9</v>
      </c>
      <c r="M25" s="127">
        <f t="shared" si="5"/>
        <v>33</v>
      </c>
      <c r="N25" s="57"/>
      <c r="O25" s="56"/>
      <c r="P25" s="58"/>
      <c r="Q25" s="57"/>
      <c r="R25" s="56"/>
      <c r="S25" s="61">
        <v>3</v>
      </c>
      <c r="T25" s="57"/>
      <c r="U25" s="56"/>
      <c r="V25" s="58"/>
      <c r="W25" s="57"/>
      <c r="X25" s="56"/>
      <c r="Y25" s="58"/>
      <c r="AU25" s="155"/>
      <c r="AV25" s="185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</row>
    <row r="26" spans="1:65" s="229" customFormat="1" ht="15.75">
      <c r="A26" s="231" t="s">
        <v>200</v>
      </c>
      <c r="B26" s="301" t="s">
        <v>117</v>
      </c>
      <c r="C26" s="144"/>
      <c r="D26" s="23"/>
      <c r="E26" s="23"/>
      <c r="F26" s="146"/>
      <c r="G26" s="240">
        <f>G27+G28+G29</f>
        <v>7.5</v>
      </c>
      <c r="H26" s="23">
        <f t="shared" si="6"/>
        <v>225</v>
      </c>
      <c r="I26" s="24">
        <f>SUM(J26+K26+L26)</f>
        <v>99</v>
      </c>
      <c r="J26" s="24">
        <f>J27+J28+J29</f>
        <v>33</v>
      </c>
      <c r="K26" s="24">
        <f>K27+K28+K29</f>
        <v>66</v>
      </c>
      <c r="L26" s="23"/>
      <c r="M26" s="146">
        <f t="shared" si="5"/>
        <v>126</v>
      </c>
      <c r="N26" s="68"/>
      <c r="O26" s="66"/>
      <c r="P26" s="67"/>
      <c r="Q26" s="68"/>
      <c r="R26" s="66"/>
      <c r="S26" s="67"/>
      <c r="T26" s="68"/>
      <c r="U26" s="66"/>
      <c r="V26" s="67"/>
      <c r="W26" s="68"/>
      <c r="X26" s="66"/>
      <c r="Y26" s="67"/>
      <c r="AU26" s="183"/>
      <c r="AV26" s="230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</row>
    <row r="27" spans="1:65" s="184" customFormat="1" ht="15.75">
      <c r="A27" s="201" t="s">
        <v>202</v>
      </c>
      <c r="B27" s="181" t="s">
        <v>117</v>
      </c>
      <c r="C27" s="144"/>
      <c r="D27" s="23">
        <v>1</v>
      </c>
      <c r="E27" s="72"/>
      <c r="F27" s="73"/>
      <c r="G27" s="191">
        <v>3.5</v>
      </c>
      <c r="H27" s="8">
        <f t="shared" si="6"/>
        <v>105</v>
      </c>
      <c r="I27" s="14">
        <v>45</v>
      </c>
      <c r="J27" s="19">
        <v>15</v>
      </c>
      <c r="K27" s="11">
        <v>30</v>
      </c>
      <c r="L27" s="11"/>
      <c r="M27" s="127">
        <f t="shared" si="5"/>
        <v>60</v>
      </c>
      <c r="N27" s="57">
        <f>I27/15</f>
        <v>3</v>
      </c>
      <c r="O27" s="56"/>
      <c r="P27" s="58"/>
      <c r="Q27" s="57"/>
      <c r="R27" s="56"/>
      <c r="S27" s="58"/>
      <c r="T27" s="57"/>
      <c r="U27" s="56"/>
      <c r="V27" s="58"/>
      <c r="W27" s="57"/>
      <c r="X27" s="56"/>
      <c r="Y27" s="58"/>
      <c r="AU27" s="155"/>
      <c r="AV27" s="185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</row>
    <row r="28" spans="1:65" s="184" customFormat="1" ht="15.75">
      <c r="A28" s="201" t="s">
        <v>203</v>
      </c>
      <c r="B28" s="181" t="s">
        <v>117</v>
      </c>
      <c r="C28" s="144"/>
      <c r="D28" s="23"/>
      <c r="E28" s="72"/>
      <c r="F28" s="73"/>
      <c r="G28" s="191">
        <v>2</v>
      </c>
      <c r="H28" s="8">
        <f t="shared" si="6"/>
        <v>60</v>
      </c>
      <c r="I28" s="14">
        <f>SUM(J28+K28+L28)</f>
        <v>27</v>
      </c>
      <c r="J28" s="19">
        <v>9</v>
      </c>
      <c r="K28" s="11">
        <v>18</v>
      </c>
      <c r="L28" s="11"/>
      <c r="M28" s="127">
        <f t="shared" si="5"/>
        <v>33</v>
      </c>
      <c r="N28" s="57"/>
      <c r="O28" s="56">
        <f>I28/9</f>
        <v>3</v>
      </c>
      <c r="P28" s="58"/>
      <c r="Q28" s="57"/>
      <c r="R28" s="56"/>
      <c r="S28" s="58"/>
      <c r="T28" s="57"/>
      <c r="U28" s="56"/>
      <c r="V28" s="58"/>
      <c r="W28" s="57"/>
      <c r="X28" s="56"/>
      <c r="Y28" s="58"/>
      <c r="AU28" s="155"/>
      <c r="AV28" s="185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</row>
    <row r="29" spans="1:65" s="184" customFormat="1" ht="15.75">
      <c r="A29" s="201" t="s">
        <v>285</v>
      </c>
      <c r="B29" s="181" t="s">
        <v>117</v>
      </c>
      <c r="C29" s="144" t="s">
        <v>167</v>
      </c>
      <c r="D29" s="23"/>
      <c r="E29" s="23"/>
      <c r="F29" s="146"/>
      <c r="G29" s="191">
        <v>2</v>
      </c>
      <c r="H29" s="8">
        <f t="shared" si="6"/>
        <v>60</v>
      </c>
      <c r="I29" s="14">
        <f>SUM(J29+K29+L29)</f>
        <v>27</v>
      </c>
      <c r="J29" s="19">
        <v>9</v>
      </c>
      <c r="K29" s="11">
        <v>18</v>
      </c>
      <c r="L29" s="11"/>
      <c r="M29" s="127">
        <f t="shared" si="5"/>
        <v>33</v>
      </c>
      <c r="N29" s="57"/>
      <c r="O29" s="56"/>
      <c r="P29" s="58">
        <f>I29/9</f>
        <v>3</v>
      </c>
      <c r="Q29" s="57"/>
      <c r="R29" s="56"/>
      <c r="S29" s="58"/>
      <c r="T29" s="57"/>
      <c r="U29" s="56"/>
      <c r="V29" s="58"/>
      <c r="W29" s="57"/>
      <c r="X29" s="56"/>
      <c r="Y29" s="58"/>
      <c r="AU29" s="155"/>
      <c r="AV29" s="185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</row>
    <row r="30" spans="1:65" s="229" customFormat="1" ht="15.75">
      <c r="A30" s="231" t="s">
        <v>204</v>
      </c>
      <c r="B30" s="301" t="s">
        <v>141</v>
      </c>
      <c r="C30" s="241"/>
      <c r="D30" s="179"/>
      <c r="E30" s="179"/>
      <c r="F30" s="143"/>
      <c r="G30" s="176">
        <f>G31+G32+G33</f>
        <v>12.5</v>
      </c>
      <c r="H30" s="23">
        <f t="shared" si="6"/>
        <v>375</v>
      </c>
      <c r="I30" s="24">
        <f>SUM(J30+K30+L30)</f>
        <v>198</v>
      </c>
      <c r="J30" s="26">
        <f>J31+J32+J33</f>
        <v>99</v>
      </c>
      <c r="K30" s="26"/>
      <c r="L30" s="26">
        <f>L31+L32+L33</f>
        <v>99</v>
      </c>
      <c r="M30" s="242">
        <f>SUM(M31:M33)</f>
        <v>177</v>
      </c>
      <c r="N30" s="71"/>
      <c r="O30" s="69"/>
      <c r="P30" s="70"/>
      <c r="Q30" s="71"/>
      <c r="R30" s="69"/>
      <c r="S30" s="70"/>
      <c r="T30" s="71"/>
      <c r="U30" s="69"/>
      <c r="V30" s="70"/>
      <c r="W30" s="71"/>
      <c r="X30" s="69"/>
      <c r="Y30" s="70"/>
      <c r="AU30" s="183"/>
      <c r="AV30" s="230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</row>
    <row r="31" spans="1:65" s="184" customFormat="1" ht="15.75">
      <c r="A31" s="201" t="s">
        <v>244</v>
      </c>
      <c r="B31" s="181" t="s">
        <v>141</v>
      </c>
      <c r="C31" s="144"/>
      <c r="D31" s="23">
        <v>1</v>
      </c>
      <c r="E31" s="72"/>
      <c r="F31" s="73"/>
      <c r="G31" s="191">
        <v>6</v>
      </c>
      <c r="H31" s="8">
        <f t="shared" si="6"/>
        <v>180</v>
      </c>
      <c r="I31" s="14">
        <f>J31+L31</f>
        <v>90</v>
      </c>
      <c r="J31" s="19">
        <v>45</v>
      </c>
      <c r="K31" s="11"/>
      <c r="L31" s="11">
        <v>45</v>
      </c>
      <c r="M31" s="127">
        <f>H31-I31</f>
        <v>90</v>
      </c>
      <c r="N31" s="57">
        <v>6</v>
      </c>
      <c r="O31" s="56"/>
      <c r="P31" s="58"/>
      <c r="Q31" s="57"/>
      <c r="R31" s="56"/>
      <c r="S31" s="58"/>
      <c r="T31" s="57"/>
      <c r="U31" s="56"/>
      <c r="V31" s="58"/>
      <c r="W31" s="57"/>
      <c r="X31" s="56"/>
      <c r="Y31" s="58"/>
      <c r="AU31" s="155"/>
      <c r="AV31" s="185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</row>
    <row r="32" spans="1:65" s="184" customFormat="1" ht="15.75">
      <c r="A32" s="201" t="s">
        <v>245</v>
      </c>
      <c r="B32" s="181" t="s">
        <v>141</v>
      </c>
      <c r="C32" s="144"/>
      <c r="D32" s="23"/>
      <c r="E32" s="72"/>
      <c r="F32" s="73"/>
      <c r="G32" s="191">
        <v>3.5</v>
      </c>
      <c r="H32" s="8">
        <f t="shared" si="6"/>
        <v>105</v>
      </c>
      <c r="I32" s="14">
        <f>SUM(J32+K32+L32)</f>
        <v>54</v>
      </c>
      <c r="J32" s="19">
        <v>27</v>
      </c>
      <c r="K32" s="11"/>
      <c r="L32" s="11">
        <v>27</v>
      </c>
      <c r="M32" s="127">
        <f>H32-I32</f>
        <v>51</v>
      </c>
      <c r="N32" s="57"/>
      <c r="O32" s="56">
        <f>I32/9</f>
        <v>6</v>
      </c>
      <c r="P32" s="58"/>
      <c r="Q32" s="57"/>
      <c r="R32" s="56"/>
      <c r="S32" s="58"/>
      <c r="T32" s="57"/>
      <c r="U32" s="56"/>
      <c r="V32" s="58"/>
      <c r="W32" s="57"/>
      <c r="X32" s="56"/>
      <c r="Y32" s="58"/>
      <c r="AU32" s="155"/>
      <c r="AV32" s="185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</row>
    <row r="33" spans="1:65" s="184" customFormat="1" ht="15.75">
      <c r="A33" s="201" t="s">
        <v>246</v>
      </c>
      <c r="B33" s="181" t="s">
        <v>141</v>
      </c>
      <c r="C33" s="144" t="s">
        <v>167</v>
      </c>
      <c r="D33" s="23"/>
      <c r="E33" s="23"/>
      <c r="F33" s="146"/>
      <c r="G33" s="191">
        <v>3</v>
      </c>
      <c r="H33" s="8">
        <f t="shared" si="6"/>
        <v>90</v>
      </c>
      <c r="I33" s="14">
        <f>SUM(J33+K33+L33)</f>
        <v>54</v>
      </c>
      <c r="J33" s="19">
        <v>27</v>
      </c>
      <c r="K33" s="11"/>
      <c r="L33" s="11">
        <v>27</v>
      </c>
      <c r="M33" s="127">
        <f>H33-I33</f>
        <v>36</v>
      </c>
      <c r="N33" s="57"/>
      <c r="O33" s="56"/>
      <c r="P33" s="58">
        <f>I33/9</f>
        <v>6</v>
      </c>
      <c r="Q33" s="57"/>
      <c r="R33" s="56"/>
      <c r="S33" s="58"/>
      <c r="T33" s="57"/>
      <c r="U33" s="56"/>
      <c r="V33" s="58"/>
      <c r="W33" s="57"/>
      <c r="X33" s="56"/>
      <c r="Y33" s="58"/>
      <c r="AU33" s="155"/>
      <c r="AV33" s="185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</row>
    <row r="34" spans="1:25" ht="12.75" hidden="1">
      <c r="A34" s="376"/>
      <c r="C34" s="450"/>
      <c r="D34" s="312"/>
      <c r="E34" s="312"/>
      <c r="F34" s="451"/>
      <c r="G34" s="369"/>
      <c r="H34" s="156"/>
      <c r="I34" s="156"/>
      <c r="J34" s="156"/>
      <c r="K34" s="156"/>
      <c r="L34" s="156"/>
      <c r="M34" s="370"/>
      <c r="N34" s="377"/>
      <c r="O34" s="160"/>
      <c r="P34" s="378"/>
      <c r="Q34" s="377"/>
      <c r="R34" s="160"/>
      <c r="S34" s="378"/>
      <c r="T34" s="377"/>
      <c r="U34" s="160"/>
      <c r="V34" s="378"/>
      <c r="W34" s="377"/>
      <c r="X34" s="160"/>
      <c r="Y34" s="378"/>
    </row>
    <row r="35" spans="1:25" ht="12.75" hidden="1">
      <c r="A35" s="376"/>
      <c r="C35" s="450"/>
      <c r="D35" s="312"/>
      <c r="E35" s="312"/>
      <c r="F35" s="451"/>
      <c r="G35" s="369"/>
      <c r="H35" s="156"/>
      <c r="I35" s="156"/>
      <c r="J35" s="156"/>
      <c r="K35" s="156"/>
      <c r="L35" s="156"/>
      <c r="M35" s="370"/>
      <c r="N35" s="377"/>
      <c r="O35" s="160"/>
      <c r="P35" s="378"/>
      <c r="Q35" s="377"/>
      <c r="R35" s="160"/>
      <c r="S35" s="378"/>
      <c r="T35" s="377"/>
      <c r="U35" s="160"/>
      <c r="V35" s="378"/>
      <c r="W35" s="377"/>
      <c r="X35" s="160"/>
      <c r="Y35" s="378"/>
    </row>
    <row r="36" spans="1:65" s="229" customFormat="1" ht="15.75">
      <c r="A36" s="231" t="s">
        <v>205</v>
      </c>
      <c r="B36" s="301" t="s">
        <v>54</v>
      </c>
      <c r="C36" s="144"/>
      <c r="D36" s="23"/>
      <c r="E36" s="23"/>
      <c r="F36" s="146"/>
      <c r="G36" s="68">
        <f>G37+G38+G39</f>
        <v>6.5</v>
      </c>
      <c r="H36" s="23">
        <f t="shared" si="6"/>
        <v>195</v>
      </c>
      <c r="I36" s="24">
        <f>SUM(J36+K36+L36)</f>
        <v>114</v>
      </c>
      <c r="J36" s="24">
        <f>J37+J38+J39</f>
        <v>30</v>
      </c>
      <c r="K36" s="24">
        <f>K37+K38+K39</f>
        <v>0</v>
      </c>
      <c r="L36" s="24">
        <f>L37+L38+L39</f>
        <v>84</v>
      </c>
      <c r="M36" s="159">
        <f>M37+M38+M39</f>
        <v>81</v>
      </c>
      <c r="N36" s="68"/>
      <c r="O36" s="66"/>
      <c r="P36" s="67"/>
      <c r="Q36" s="68"/>
      <c r="R36" s="66"/>
      <c r="S36" s="67"/>
      <c r="T36" s="68"/>
      <c r="U36" s="66"/>
      <c r="V36" s="67"/>
      <c r="W36" s="68"/>
      <c r="X36" s="66"/>
      <c r="Y36" s="67"/>
      <c r="AU36" s="183"/>
      <c r="AV36" s="230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</row>
    <row r="37" spans="1:65" s="229" customFormat="1" ht="15.75">
      <c r="A37" s="201" t="s">
        <v>260</v>
      </c>
      <c r="B37" s="181" t="s">
        <v>54</v>
      </c>
      <c r="C37" s="144">
        <v>1</v>
      </c>
      <c r="D37" s="23"/>
      <c r="E37" s="23"/>
      <c r="F37" s="146"/>
      <c r="G37" s="191">
        <v>3</v>
      </c>
      <c r="H37" s="8">
        <f t="shared" si="6"/>
        <v>90</v>
      </c>
      <c r="I37" s="14">
        <f>SUM(J37+K37+L37)</f>
        <v>60</v>
      </c>
      <c r="J37" s="19">
        <v>30</v>
      </c>
      <c r="K37" s="11"/>
      <c r="L37" s="11">
        <v>30</v>
      </c>
      <c r="M37" s="16">
        <f>H37-I37</f>
        <v>30</v>
      </c>
      <c r="N37" s="57">
        <v>4</v>
      </c>
      <c r="O37" s="56"/>
      <c r="P37" s="58"/>
      <c r="Q37" s="57"/>
      <c r="R37" s="56"/>
      <c r="S37" s="58"/>
      <c r="T37" s="57"/>
      <c r="U37" s="56"/>
      <c r="V37" s="58"/>
      <c r="W37" s="57"/>
      <c r="X37" s="56"/>
      <c r="Y37" s="58"/>
      <c r="AU37" s="183"/>
      <c r="AV37" s="230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</row>
    <row r="38" spans="1:65" s="229" customFormat="1" ht="15.75">
      <c r="A38" s="201" t="s">
        <v>261</v>
      </c>
      <c r="B38" s="181" t="s">
        <v>54</v>
      </c>
      <c r="C38" s="144"/>
      <c r="D38" s="23"/>
      <c r="E38" s="23"/>
      <c r="F38" s="146"/>
      <c r="G38" s="191">
        <v>2</v>
      </c>
      <c r="H38" s="8">
        <f t="shared" si="6"/>
        <v>60</v>
      </c>
      <c r="I38" s="14">
        <v>27</v>
      </c>
      <c r="J38" s="19"/>
      <c r="K38" s="11"/>
      <c r="L38" s="11">
        <v>27</v>
      </c>
      <c r="M38" s="127">
        <f>H38-I38</f>
        <v>33</v>
      </c>
      <c r="N38" s="57"/>
      <c r="O38" s="56">
        <v>3</v>
      </c>
      <c r="P38" s="58"/>
      <c r="Q38" s="57"/>
      <c r="R38" s="56"/>
      <c r="S38" s="58"/>
      <c r="T38" s="57"/>
      <c r="U38" s="56"/>
      <c r="V38" s="58"/>
      <c r="W38" s="57"/>
      <c r="X38" s="56"/>
      <c r="Y38" s="58"/>
      <c r="AU38" s="183"/>
      <c r="AV38" s="230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</row>
    <row r="39" spans="1:65" s="184" customFormat="1" ht="15.75">
      <c r="A39" s="201" t="s">
        <v>262</v>
      </c>
      <c r="B39" s="181" t="s">
        <v>54</v>
      </c>
      <c r="C39" s="144"/>
      <c r="D39" s="23" t="s">
        <v>174</v>
      </c>
      <c r="E39" s="23"/>
      <c r="F39" s="146"/>
      <c r="G39" s="191">
        <v>1.5</v>
      </c>
      <c r="H39" s="8">
        <f t="shared" si="6"/>
        <v>45</v>
      </c>
      <c r="I39" s="14">
        <f>SUM(J39+K39+L39)</f>
        <v>27</v>
      </c>
      <c r="J39" s="19"/>
      <c r="K39" s="11"/>
      <c r="L39" s="11">
        <v>27</v>
      </c>
      <c r="M39" s="127">
        <f>H39-I39</f>
        <v>18</v>
      </c>
      <c r="N39" s="57"/>
      <c r="O39" s="56"/>
      <c r="P39" s="58">
        <f>I39/9</f>
        <v>3</v>
      </c>
      <c r="Q39" s="57"/>
      <c r="R39" s="56"/>
      <c r="S39" s="58"/>
      <c r="T39" s="57"/>
      <c r="U39" s="56"/>
      <c r="V39" s="58"/>
      <c r="W39" s="57"/>
      <c r="X39" s="56"/>
      <c r="Y39" s="58"/>
      <c r="AU39" s="155"/>
      <c r="AV39" s="185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</row>
    <row r="40" spans="1:65" s="184" customFormat="1" ht="15.75">
      <c r="A40" s="201"/>
      <c r="B40" s="544" t="s">
        <v>290</v>
      </c>
      <c r="C40" s="144">
        <v>7</v>
      </c>
      <c r="D40" s="23"/>
      <c r="E40" s="23"/>
      <c r="F40" s="146"/>
      <c r="G40" s="240">
        <v>3</v>
      </c>
      <c r="H40" s="23">
        <f t="shared" si="6"/>
        <v>90</v>
      </c>
      <c r="I40" s="24">
        <f>SUM(J40+K40+L40)</f>
        <v>30</v>
      </c>
      <c r="J40" s="26">
        <v>20</v>
      </c>
      <c r="K40" s="29">
        <v>10</v>
      </c>
      <c r="L40" s="29"/>
      <c r="M40" s="146">
        <f>H40-I40</f>
        <v>60</v>
      </c>
      <c r="N40" s="57"/>
      <c r="O40" s="56"/>
      <c r="P40" s="58"/>
      <c r="Q40" s="57"/>
      <c r="R40" s="56"/>
      <c r="S40" s="58"/>
      <c r="T40" s="57"/>
      <c r="U40" s="56"/>
      <c r="V40" s="58"/>
      <c r="W40" s="57">
        <v>2</v>
      </c>
      <c r="X40" s="56"/>
      <c r="Y40" s="58"/>
      <c r="AU40" s="155"/>
      <c r="AV40" s="185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</row>
    <row r="41" spans="1:65" s="229" customFormat="1" ht="31.5">
      <c r="A41" s="231" t="s">
        <v>206</v>
      </c>
      <c r="B41" s="301" t="s">
        <v>286</v>
      </c>
      <c r="C41" s="244"/>
      <c r="D41" s="29">
        <v>3</v>
      </c>
      <c r="E41" s="23"/>
      <c r="F41" s="146"/>
      <c r="G41" s="240">
        <v>3</v>
      </c>
      <c r="H41" s="17">
        <f>G41*30</f>
        <v>90</v>
      </c>
      <c r="I41" s="17">
        <f>J41+K41+L41</f>
        <v>30</v>
      </c>
      <c r="J41" s="17">
        <v>15</v>
      </c>
      <c r="K41" s="17"/>
      <c r="L41" s="17">
        <v>15</v>
      </c>
      <c r="M41" s="145">
        <f>H41-I41</f>
        <v>60</v>
      </c>
      <c r="N41" s="68"/>
      <c r="O41" s="66"/>
      <c r="P41" s="67"/>
      <c r="Q41" s="57">
        <v>2</v>
      </c>
      <c r="R41" s="66"/>
      <c r="S41" s="67"/>
      <c r="T41" s="68"/>
      <c r="U41" s="66"/>
      <c r="V41" s="67"/>
      <c r="W41" s="68"/>
      <c r="X41" s="66"/>
      <c r="Y41" s="67"/>
      <c r="AU41" s="183"/>
      <c r="AV41" s="230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</row>
    <row r="42" spans="1:25" ht="12.75" hidden="1">
      <c r="A42" s="376"/>
      <c r="C42" s="450"/>
      <c r="D42" s="312"/>
      <c r="E42" s="312"/>
      <c r="F42" s="451"/>
      <c r="G42" s="369"/>
      <c r="H42" s="156"/>
      <c r="I42" s="156"/>
      <c r="J42" s="156"/>
      <c r="K42" s="156"/>
      <c r="L42" s="156"/>
      <c r="M42" s="370"/>
      <c r="N42" s="377"/>
      <c r="O42" s="160"/>
      <c r="P42" s="378"/>
      <c r="Q42" s="377"/>
      <c r="R42" s="160"/>
      <c r="S42" s="378"/>
      <c r="T42" s="377"/>
      <c r="U42" s="160"/>
      <c r="V42" s="378"/>
      <c r="W42" s="377"/>
      <c r="X42" s="160"/>
      <c r="Y42" s="378"/>
    </row>
    <row r="43" spans="1:65" s="229" customFormat="1" ht="15.75">
      <c r="A43" s="231" t="s">
        <v>207</v>
      </c>
      <c r="B43" s="301" t="s">
        <v>37</v>
      </c>
      <c r="C43" s="232"/>
      <c r="D43" s="243"/>
      <c r="E43" s="23"/>
      <c r="F43" s="146"/>
      <c r="G43" s="240">
        <f>SUM(G44:G46)</f>
        <v>11</v>
      </c>
      <c r="H43" s="23">
        <f>PRODUCT(G43,30)</f>
        <v>330</v>
      </c>
      <c r="I43" s="24">
        <f>SUM(J43+K43+L43)</f>
        <v>165</v>
      </c>
      <c r="J43" s="24">
        <f>SUM(J44:J46)</f>
        <v>99</v>
      </c>
      <c r="K43" s="24">
        <f>SUM(K44:K46)</f>
        <v>33</v>
      </c>
      <c r="L43" s="24">
        <f>SUM(L44:L46)</f>
        <v>33</v>
      </c>
      <c r="M43" s="159">
        <f>SUM(M44:M46)</f>
        <v>165</v>
      </c>
      <c r="N43" s="68"/>
      <c r="O43" s="66"/>
      <c r="P43" s="67"/>
      <c r="Q43" s="68"/>
      <c r="R43" s="66"/>
      <c r="S43" s="67"/>
      <c r="T43" s="68"/>
      <c r="U43" s="66"/>
      <c r="V43" s="67"/>
      <c r="W43" s="68"/>
      <c r="X43" s="66"/>
      <c r="Y43" s="67"/>
      <c r="AU43" s="183"/>
      <c r="AV43" s="230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</row>
    <row r="44" spans="1:65" s="184" customFormat="1" ht="15.75">
      <c r="A44" s="201" t="s">
        <v>247</v>
      </c>
      <c r="B44" s="181" t="s">
        <v>37</v>
      </c>
      <c r="C44" s="144"/>
      <c r="D44" s="23"/>
      <c r="E44" s="23"/>
      <c r="F44" s="146"/>
      <c r="G44" s="191">
        <v>3</v>
      </c>
      <c r="H44" s="8">
        <f>PRODUCT(G44,30)</f>
        <v>90</v>
      </c>
      <c r="I44" s="14">
        <f>SUM(J44+K44+L44)</f>
        <v>45</v>
      </c>
      <c r="J44" s="19">
        <v>27</v>
      </c>
      <c r="K44" s="11">
        <v>9</v>
      </c>
      <c r="L44" s="11">
        <v>9</v>
      </c>
      <c r="M44" s="127">
        <f>H44-I44</f>
        <v>45</v>
      </c>
      <c r="N44" s="57"/>
      <c r="O44" s="56">
        <f>I44/9</f>
        <v>5</v>
      </c>
      <c r="P44" s="58"/>
      <c r="Q44" s="57"/>
      <c r="R44" s="56"/>
      <c r="S44" s="58"/>
      <c r="T44" s="57"/>
      <c r="U44" s="56"/>
      <c r="V44" s="58"/>
      <c r="W44" s="57"/>
      <c r="X44" s="56"/>
      <c r="Y44" s="58"/>
      <c r="AU44" s="155"/>
      <c r="AV44" s="185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</row>
    <row r="45" spans="1:65" s="184" customFormat="1" ht="15.75">
      <c r="A45" s="201" t="s">
        <v>248</v>
      </c>
      <c r="B45" s="181" t="s">
        <v>37</v>
      </c>
      <c r="C45" s="144" t="s">
        <v>167</v>
      </c>
      <c r="D45" s="23"/>
      <c r="E45" s="23"/>
      <c r="F45" s="146"/>
      <c r="G45" s="191">
        <v>3</v>
      </c>
      <c r="H45" s="8">
        <f>PRODUCT(G45,30)</f>
        <v>90</v>
      </c>
      <c r="I45" s="14">
        <f>SUM(J45+K45+L45)</f>
        <v>45</v>
      </c>
      <c r="J45" s="19">
        <v>27</v>
      </c>
      <c r="K45" s="11">
        <v>9</v>
      </c>
      <c r="L45" s="11">
        <v>9</v>
      </c>
      <c r="M45" s="127">
        <f>H45-I45</f>
        <v>45</v>
      </c>
      <c r="N45" s="57"/>
      <c r="O45" s="56"/>
      <c r="P45" s="58">
        <f>I45/9</f>
        <v>5</v>
      </c>
      <c r="Q45" s="57"/>
      <c r="R45" s="56"/>
      <c r="S45" s="58"/>
      <c r="T45" s="57"/>
      <c r="U45" s="56"/>
      <c r="V45" s="58"/>
      <c r="W45" s="57"/>
      <c r="X45" s="56"/>
      <c r="Y45" s="58"/>
      <c r="AU45" s="155"/>
      <c r="AV45" s="185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</row>
    <row r="46" spans="1:65" s="184" customFormat="1" ht="15.75">
      <c r="A46" s="201" t="s">
        <v>249</v>
      </c>
      <c r="B46" s="181" t="s">
        <v>37</v>
      </c>
      <c r="C46" s="144">
        <v>3</v>
      </c>
      <c r="D46" s="23"/>
      <c r="E46" s="23"/>
      <c r="F46" s="146"/>
      <c r="G46" s="191">
        <v>5</v>
      </c>
      <c r="H46" s="8">
        <f>PRODUCT(G46,30)</f>
        <v>150</v>
      </c>
      <c r="I46" s="14">
        <f>SUM(J46+K46+L46)</f>
        <v>75</v>
      </c>
      <c r="J46" s="19">
        <v>45</v>
      </c>
      <c r="K46" s="11">
        <v>15</v>
      </c>
      <c r="L46" s="11">
        <v>15</v>
      </c>
      <c r="M46" s="127">
        <f>H46-I46</f>
        <v>75</v>
      </c>
      <c r="N46" s="57"/>
      <c r="O46" s="56"/>
      <c r="P46" s="58"/>
      <c r="Q46" s="57">
        <f>I46/15</f>
        <v>5</v>
      </c>
      <c r="R46" s="56"/>
      <c r="S46" s="58"/>
      <c r="T46" s="57"/>
      <c r="U46" s="56"/>
      <c r="V46" s="58"/>
      <c r="W46" s="57"/>
      <c r="X46" s="56"/>
      <c r="Y46" s="58"/>
      <c r="AU46" s="155"/>
      <c r="AV46" s="185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</row>
    <row r="47" spans="1:65" s="229" customFormat="1" ht="16.5" thickBot="1">
      <c r="A47" s="262" t="s">
        <v>208</v>
      </c>
      <c r="B47" s="545" t="s">
        <v>38</v>
      </c>
      <c r="C47" s="304">
        <v>1</v>
      </c>
      <c r="D47" s="305"/>
      <c r="E47" s="305"/>
      <c r="F47" s="384"/>
      <c r="G47" s="482">
        <v>7.5</v>
      </c>
      <c r="H47" s="305">
        <f>PRODUCT(G47,30)</f>
        <v>225</v>
      </c>
      <c r="I47" s="546">
        <f>SUM(J47+K47+L47)</f>
        <v>75</v>
      </c>
      <c r="J47" s="547">
        <v>45</v>
      </c>
      <c r="K47" s="548">
        <v>15</v>
      </c>
      <c r="L47" s="548">
        <v>15</v>
      </c>
      <c r="M47" s="384">
        <f>H47-I47</f>
        <v>150</v>
      </c>
      <c r="N47" s="549">
        <v>5</v>
      </c>
      <c r="O47" s="550"/>
      <c r="P47" s="551"/>
      <c r="Q47" s="549"/>
      <c r="R47" s="550"/>
      <c r="S47" s="551"/>
      <c r="T47" s="549"/>
      <c r="U47" s="550"/>
      <c r="V47" s="551"/>
      <c r="W47" s="549"/>
      <c r="X47" s="550"/>
      <c r="Y47" s="551"/>
      <c r="AU47" s="183"/>
      <c r="AV47" s="230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</row>
    <row r="48" spans="1:65" s="183" customFormat="1" ht="16.5" thickBot="1">
      <c r="A48" s="1058" t="s">
        <v>31</v>
      </c>
      <c r="B48" s="807"/>
      <c r="C48" s="552"/>
      <c r="D48" s="245"/>
      <c r="E48" s="245"/>
      <c r="F48" s="553"/>
      <c r="G48" s="368">
        <f>G11+G16+G19+G20+G21+G22+G23+G26+G30+G36+G40+G41+G43+G47</f>
        <v>79</v>
      </c>
      <c r="H48" s="368">
        <f aca="true" t="shared" si="7" ref="H48:M48">H11+H16+H17+H19+H20+H21+H22+H23+H26+H30+H36+H41+H43+H47</f>
        <v>2355</v>
      </c>
      <c r="I48" s="368">
        <f t="shared" si="7"/>
        <v>1043</v>
      </c>
      <c r="J48" s="368">
        <f t="shared" si="7"/>
        <v>467</v>
      </c>
      <c r="K48" s="368">
        <f t="shared" si="7"/>
        <v>132</v>
      </c>
      <c r="L48" s="368">
        <f t="shared" si="7"/>
        <v>444</v>
      </c>
      <c r="M48" s="554">
        <f t="shared" si="7"/>
        <v>1312</v>
      </c>
      <c r="N48" s="555">
        <f aca="true" t="shared" si="8" ref="N48:Y48">SUM(N11:N47)</f>
        <v>24</v>
      </c>
      <c r="O48" s="555">
        <f t="shared" si="8"/>
        <v>19</v>
      </c>
      <c r="P48" s="555">
        <f t="shared" si="8"/>
        <v>19</v>
      </c>
      <c r="Q48" s="556">
        <f t="shared" si="8"/>
        <v>12</v>
      </c>
      <c r="R48" s="555">
        <f t="shared" si="8"/>
        <v>6</v>
      </c>
      <c r="S48" s="555">
        <f t="shared" si="8"/>
        <v>6</v>
      </c>
      <c r="T48" s="557">
        <f t="shared" si="8"/>
        <v>0</v>
      </c>
      <c r="U48" s="555">
        <f t="shared" si="8"/>
        <v>0</v>
      </c>
      <c r="V48" s="555">
        <f t="shared" si="8"/>
        <v>0</v>
      </c>
      <c r="W48" s="555">
        <f t="shared" si="8"/>
        <v>2</v>
      </c>
      <c r="X48" s="555">
        <f t="shared" si="8"/>
        <v>2</v>
      </c>
      <c r="Y48" s="555">
        <f t="shared" si="8"/>
        <v>0</v>
      </c>
      <c r="AY48" s="246"/>
      <c r="AZ48" s="246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</row>
    <row r="49" spans="1:25" ht="23.25" customHeight="1" thickBot="1">
      <c r="A49" s="1054" t="s">
        <v>193</v>
      </c>
      <c r="B49" s="1055"/>
      <c r="C49" s="1055"/>
      <c r="D49" s="1055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1056"/>
      <c r="U49" s="1056"/>
      <c r="V49" s="1056"/>
      <c r="W49" s="1056"/>
      <c r="X49" s="1056"/>
      <c r="Y49" s="1057"/>
    </row>
    <row r="50" spans="1:65" s="252" customFormat="1" ht="23.25" customHeight="1">
      <c r="A50" s="558" t="s">
        <v>91</v>
      </c>
      <c r="B50" s="791" t="s">
        <v>119</v>
      </c>
      <c r="C50" s="790"/>
      <c r="D50" s="559"/>
      <c r="E50" s="559"/>
      <c r="F50" s="560"/>
      <c r="G50" s="168">
        <f>G51+G52</f>
        <v>6</v>
      </c>
      <c r="H50" s="561">
        <f aca="true" t="shared" si="9" ref="H50:H58">G50*30</f>
        <v>180</v>
      </c>
      <c r="I50" s="166">
        <f>I51+I52</f>
        <v>63</v>
      </c>
      <c r="J50" s="166">
        <f>J51+J52</f>
        <v>27</v>
      </c>
      <c r="K50" s="166">
        <f>K51+K52</f>
        <v>18</v>
      </c>
      <c r="L50" s="166">
        <f>L51+L52</f>
        <v>18</v>
      </c>
      <c r="M50" s="494">
        <f>M51+M52</f>
        <v>117</v>
      </c>
      <c r="N50" s="251"/>
      <c r="O50" s="250"/>
      <c r="P50" s="264"/>
      <c r="Q50" s="251"/>
      <c r="R50" s="250"/>
      <c r="S50" s="264"/>
      <c r="T50" s="251"/>
      <c r="U50" s="250"/>
      <c r="V50" s="264"/>
      <c r="W50" s="251"/>
      <c r="X50" s="250"/>
      <c r="Y50" s="562"/>
      <c r="AU50" s="183"/>
      <c r="AZ50" s="183"/>
      <c r="BA50" s="308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</row>
    <row r="51" spans="1:65" s="249" customFormat="1" ht="19.5" customHeight="1">
      <c r="A51" s="563" t="s">
        <v>250</v>
      </c>
      <c r="B51" s="199" t="s">
        <v>119</v>
      </c>
      <c r="C51" s="232"/>
      <c r="D51" s="243"/>
      <c r="E51" s="243"/>
      <c r="F51" s="150"/>
      <c r="G51" s="63">
        <v>3.5</v>
      </c>
      <c r="H51" s="19">
        <f t="shared" si="9"/>
        <v>105</v>
      </c>
      <c r="I51" s="18">
        <f>J51+K51+L51</f>
        <v>36</v>
      </c>
      <c r="J51" s="19">
        <v>18</v>
      </c>
      <c r="K51" s="11">
        <v>9</v>
      </c>
      <c r="L51" s="11">
        <v>9</v>
      </c>
      <c r="M51" s="28">
        <f>H51-I51</f>
        <v>69</v>
      </c>
      <c r="N51" s="122"/>
      <c r="O51" s="123">
        <v>4</v>
      </c>
      <c r="P51" s="478"/>
      <c r="Q51" s="122"/>
      <c r="R51" s="123"/>
      <c r="S51" s="478"/>
      <c r="T51" s="122"/>
      <c r="U51" s="123"/>
      <c r="V51" s="478"/>
      <c r="W51" s="122"/>
      <c r="X51" s="123"/>
      <c r="Y51" s="124"/>
      <c r="AU51" s="183"/>
      <c r="AZ51" s="183"/>
      <c r="BA51" s="309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</row>
    <row r="52" spans="1:65" s="249" customFormat="1" ht="22.5" customHeight="1">
      <c r="A52" s="563" t="s">
        <v>251</v>
      </c>
      <c r="B52" s="199" t="s">
        <v>119</v>
      </c>
      <c r="C52" s="232" t="s">
        <v>167</v>
      </c>
      <c r="D52" s="243"/>
      <c r="E52" s="243"/>
      <c r="F52" s="150"/>
      <c r="G52" s="63">
        <v>2.5</v>
      </c>
      <c r="H52" s="19">
        <f t="shared" si="9"/>
        <v>75</v>
      </c>
      <c r="I52" s="18">
        <f>J52+K52+L52</f>
        <v>27</v>
      </c>
      <c r="J52" s="19">
        <v>9</v>
      </c>
      <c r="K52" s="11">
        <v>9</v>
      </c>
      <c r="L52" s="11">
        <v>9</v>
      </c>
      <c r="M52" s="28">
        <f>H52-I52</f>
        <v>48</v>
      </c>
      <c r="N52" s="122"/>
      <c r="O52" s="123"/>
      <c r="P52" s="478">
        <v>3</v>
      </c>
      <c r="Q52" s="122"/>
      <c r="R52" s="123"/>
      <c r="S52" s="478"/>
      <c r="T52" s="122"/>
      <c r="U52" s="123"/>
      <c r="V52" s="478"/>
      <c r="W52" s="122"/>
      <c r="X52" s="123"/>
      <c r="Y52" s="124"/>
      <c r="AU52" s="183"/>
      <c r="AZ52" s="183"/>
      <c r="BA52" s="309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</row>
    <row r="53" spans="1:65" s="249" customFormat="1" ht="22.5" customHeight="1">
      <c r="A53" s="564" t="s">
        <v>92</v>
      </c>
      <c r="B53" s="506" t="s">
        <v>236</v>
      </c>
      <c r="C53" s="232"/>
      <c r="D53" s="243"/>
      <c r="E53" s="243"/>
      <c r="F53" s="150"/>
      <c r="G53" s="176">
        <f>G55+G54</f>
        <v>3</v>
      </c>
      <c r="H53" s="26">
        <f aca="true" t="shared" si="10" ref="H53:M53">H54+H55</f>
        <v>90</v>
      </c>
      <c r="I53" s="26">
        <f t="shared" si="10"/>
        <v>36</v>
      </c>
      <c r="J53" s="26">
        <f t="shared" si="10"/>
        <v>18</v>
      </c>
      <c r="K53" s="26">
        <f t="shared" si="10"/>
        <v>0</v>
      </c>
      <c r="L53" s="26">
        <f t="shared" si="10"/>
        <v>18</v>
      </c>
      <c r="M53" s="26">
        <f t="shared" si="10"/>
        <v>54</v>
      </c>
      <c r="N53" s="122"/>
      <c r="O53" s="123"/>
      <c r="P53" s="478"/>
      <c r="Q53" s="122"/>
      <c r="R53" s="123"/>
      <c r="S53" s="478"/>
      <c r="T53" s="122"/>
      <c r="U53" s="123"/>
      <c r="V53" s="478"/>
      <c r="W53" s="122"/>
      <c r="X53" s="123"/>
      <c r="Y53" s="124"/>
      <c r="AU53" s="183"/>
      <c r="AZ53" s="183"/>
      <c r="BA53" s="309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</row>
    <row r="54" spans="1:65" s="249" customFormat="1" ht="22.5" customHeight="1">
      <c r="A54" s="563" t="s">
        <v>304</v>
      </c>
      <c r="B54" s="565" t="s">
        <v>236</v>
      </c>
      <c r="C54" s="232"/>
      <c r="D54" s="243"/>
      <c r="E54" s="243"/>
      <c r="F54" s="150"/>
      <c r="G54" s="63">
        <v>1.5</v>
      </c>
      <c r="H54" s="19">
        <f>G54*30</f>
        <v>45</v>
      </c>
      <c r="I54" s="18">
        <f>J54+K54+L54</f>
        <v>18</v>
      </c>
      <c r="J54" s="19">
        <v>9</v>
      </c>
      <c r="K54" s="11"/>
      <c r="L54" s="11">
        <v>9</v>
      </c>
      <c r="M54" s="28">
        <f>H54-I54</f>
        <v>27</v>
      </c>
      <c r="N54" s="122"/>
      <c r="O54" s="123">
        <v>2</v>
      </c>
      <c r="P54" s="478"/>
      <c r="Q54" s="122"/>
      <c r="R54" s="123"/>
      <c r="S54" s="478"/>
      <c r="T54" s="122"/>
      <c r="U54" s="123"/>
      <c r="V54" s="478"/>
      <c r="W54" s="122"/>
      <c r="X54" s="123"/>
      <c r="Y54" s="124"/>
      <c r="AU54" s="183"/>
      <c r="AZ54" s="183"/>
      <c r="BA54" s="309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</row>
    <row r="55" spans="1:65" s="249" customFormat="1" ht="22.5" customHeight="1">
      <c r="A55" s="563" t="s">
        <v>305</v>
      </c>
      <c r="B55" s="565" t="s">
        <v>236</v>
      </c>
      <c r="C55" s="232"/>
      <c r="D55" s="243" t="s">
        <v>167</v>
      </c>
      <c r="E55" s="243"/>
      <c r="F55" s="150"/>
      <c r="G55" s="63">
        <v>1.5</v>
      </c>
      <c r="H55" s="19">
        <f>G55*30</f>
        <v>45</v>
      </c>
      <c r="I55" s="18">
        <f>J55+K55+L55</f>
        <v>18</v>
      </c>
      <c r="J55" s="19">
        <v>9</v>
      </c>
      <c r="K55" s="11"/>
      <c r="L55" s="11">
        <v>9</v>
      </c>
      <c r="M55" s="28">
        <f>H55-I55</f>
        <v>27</v>
      </c>
      <c r="N55" s="122"/>
      <c r="O55" s="123"/>
      <c r="P55" s="478">
        <v>2</v>
      </c>
      <c r="Q55" s="122"/>
      <c r="R55" s="123"/>
      <c r="S55" s="478"/>
      <c r="T55" s="122"/>
      <c r="U55" s="123"/>
      <c r="V55" s="478"/>
      <c r="W55" s="122"/>
      <c r="X55" s="123"/>
      <c r="Y55" s="124"/>
      <c r="AU55" s="183"/>
      <c r="AZ55" s="183"/>
      <c r="BA55" s="309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</row>
    <row r="56" spans="1:65" s="252" customFormat="1" ht="22.5" customHeight="1">
      <c r="A56" s="564" t="s">
        <v>93</v>
      </c>
      <c r="B56" s="506" t="s">
        <v>232</v>
      </c>
      <c r="C56" s="244"/>
      <c r="D56" s="243"/>
      <c r="E56" s="243"/>
      <c r="F56" s="150"/>
      <c r="G56" s="176">
        <f>G57+G58</f>
        <v>8</v>
      </c>
      <c r="H56" s="26">
        <f t="shared" si="9"/>
        <v>240</v>
      </c>
      <c r="I56" s="125">
        <f>I57+I58</f>
        <v>90</v>
      </c>
      <c r="J56" s="125">
        <f>J57+J58</f>
        <v>54</v>
      </c>
      <c r="K56" s="125">
        <f>K57+K58</f>
        <v>36</v>
      </c>
      <c r="L56" s="125">
        <f>L57+L58</f>
        <v>0</v>
      </c>
      <c r="M56" s="566">
        <f>M57+M58</f>
        <v>150</v>
      </c>
      <c r="N56" s="247"/>
      <c r="O56" s="233"/>
      <c r="P56" s="479"/>
      <c r="Q56" s="247"/>
      <c r="R56" s="233"/>
      <c r="S56" s="479"/>
      <c r="T56" s="247"/>
      <c r="U56" s="233"/>
      <c r="V56" s="479"/>
      <c r="W56" s="247"/>
      <c r="X56" s="233"/>
      <c r="Y56" s="234"/>
      <c r="AU56" s="183"/>
      <c r="AZ56" s="183"/>
      <c r="BA56" s="308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</row>
    <row r="57" spans="1:65" s="249" customFormat="1" ht="24" customHeight="1">
      <c r="A57" s="563" t="s">
        <v>95</v>
      </c>
      <c r="B57" s="565" t="s">
        <v>232</v>
      </c>
      <c r="C57" s="244"/>
      <c r="D57" s="243"/>
      <c r="E57" s="243"/>
      <c r="F57" s="150"/>
      <c r="G57" s="63">
        <v>4</v>
      </c>
      <c r="H57" s="19">
        <f t="shared" si="9"/>
        <v>120</v>
      </c>
      <c r="I57" s="18">
        <f>J57+K57+L57</f>
        <v>45</v>
      </c>
      <c r="J57" s="19">
        <v>27</v>
      </c>
      <c r="K57" s="11">
        <v>18</v>
      </c>
      <c r="L57" s="11"/>
      <c r="M57" s="28">
        <f>H57-I57</f>
        <v>75</v>
      </c>
      <c r="N57" s="122"/>
      <c r="O57" s="123"/>
      <c r="P57" s="478"/>
      <c r="Q57" s="122"/>
      <c r="R57" s="123">
        <v>5</v>
      </c>
      <c r="S57" s="478"/>
      <c r="T57" s="122"/>
      <c r="U57" s="123"/>
      <c r="V57" s="478"/>
      <c r="W57" s="122"/>
      <c r="X57" s="123"/>
      <c r="Y57" s="124"/>
      <c r="AU57" s="183"/>
      <c r="BA57" s="309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</row>
    <row r="58" spans="1:65" s="249" customFormat="1" ht="24" customHeight="1">
      <c r="A58" s="563" t="s">
        <v>96</v>
      </c>
      <c r="B58" s="565" t="s">
        <v>233</v>
      </c>
      <c r="C58" s="244" t="s">
        <v>169</v>
      </c>
      <c r="D58" s="243"/>
      <c r="E58" s="243"/>
      <c r="F58" s="150"/>
      <c r="G58" s="63">
        <v>4</v>
      </c>
      <c r="H58" s="19">
        <f t="shared" si="9"/>
        <v>120</v>
      </c>
      <c r="I58" s="18">
        <f>J58+K58+L58</f>
        <v>45</v>
      </c>
      <c r="J58" s="19">
        <v>27</v>
      </c>
      <c r="K58" s="11">
        <v>18</v>
      </c>
      <c r="L58" s="11"/>
      <c r="M58" s="28">
        <f>H58-I58</f>
        <v>75</v>
      </c>
      <c r="N58" s="122"/>
      <c r="O58" s="123"/>
      <c r="P58" s="478"/>
      <c r="Q58" s="122"/>
      <c r="R58" s="123"/>
      <c r="S58" s="478">
        <v>5</v>
      </c>
      <c r="T58" s="122"/>
      <c r="U58" s="123"/>
      <c r="V58" s="478"/>
      <c r="W58" s="122"/>
      <c r="X58" s="123"/>
      <c r="Y58" s="124"/>
      <c r="AU58" s="183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</row>
    <row r="59" spans="1:65" s="249" customFormat="1" ht="21.75" customHeight="1">
      <c r="A59" s="567" t="s">
        <v>94</v>
      </c>
      <c r="B59" s="505" t="s">
        <v>52</v>
      </c>
      <c r="C59" s="244">
        <v>3</v>
      </c>
      <c r="D59" s="243"/>
      <c r="E59" s="243"/>
      <c r="F59" s="150"/>
      <c r="G59" s="176">
        <v>3</v>
      </c>
      <c r="H59" s="26">
        <f>G59*30</f>
        <v>90</v>
      </c>
      <c r="I59" s="125">
        <f>J59+K59+L59</f>
        <v>45</v>
      </c>
      <c r="J59" s="125">
        <v>30</v>
      </c>
      <c r="K59" s="125"/>
      <c r="L59" s="125">
        <v>15</v>
      </c>
      <c r="M59" s="25">
        <f>H59-I59</f>
        <v>45</v>
      </c>
      <c r="N59" s="247"/>
      <c r="O59" s="233"/>
      <c r="P59" s="479"/>
      <c r="Q59" s="122">
        <v>3</v>
      </c>
      <c r="R59" s="233"/>
      <c r="S59" s="479"/>
      <c r="T59" s="247"/>
      <c r="U59" s="233"/>
      <c r="V59" s="479"/>
      <c r="W59" s="247"/>
      <c r="X59" s="233"/>
      <c r="Y59" s="234"/>
      <c r="AU59" s="183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</row>
    <row r="60" spans="1:65" s="229" customFormat="1" ht="36.75" customHeight="1">
      <c r="A60" s="567" t="s">
        <v>97</v>
      </c>
      <c r="B60" s="508" t="s">
        <v>143</v>
      </c>
      <c r="C60" s="144"/>
      <c r="D60" s="23">
        <v>7</v>
      </c>
      <c r="E60" s="23"/>
      <c r="F60" s="25"/>
      <c r="G60" s="240">
        <v>3</v>
      </c>
      <c r="H60" s="23">
        <f>PRODUCT(G60,30)</f>
        <v>90</v>
      </c>
      <c r="I60" s="23">
        <f>J60+K60+L60</f>
        <v>45</v>
      </c>
      <c r="J60" s="23">
        <v>30</v>
      </c>
      <c r="K60" s="23"/>
      <c r="L60" s="23">
        <v>15</v>
      </c>
      <c r="M60" s="25">
        <f>H60-I60</f>
        <v>45</v>
      </c>
      <c r="N60" s="68"/>
      <c r="O60" s="66"/>
      <c r="P60" s="568"/>
      <c r="Q60" s="68"/>
      <c r="R60" s="66"/>
      <c r="S60" s="128"/>
      <c r="T60" s="68"/>
      <c r="U60" s="66"/>
      <c r="V60" s="568"/>
      <c r="W60" s="57">
        <v>3</v>
      </c>
      <c r="X60" s="56"/>
      <c r="Y60" s="58"/>
      <c r="AU60" s="183"/>
      <c r="AV60" s="230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</row>
    <row r="61" spans="1:65" s="183" customFormat="1" ht="31.5" customHeight="1">
      <c r="A61" s="567" t="s">
        <v>98</v>
      </c>
      <c r="B61" s="505" t="s">
        <v>49</v>
      </c>
      <c r="C61" s="244"/>
      <c r="D61" s="29" t="s">
        <v>173</v>
      </c>
      <c r="E61" s="23"/>
      <c r="F61" s="25"/>
      <c r="G61" s="176">
        <v>3</v>
      </c>
      <c r="H61" s="23">
        <f>PRODUCT(G61,30)</f>
        <v>90</v>
      </c>
      <c r="I61" s="24">
        <f>J61+K61+L61</f>
        <v>39</v>
      </c>
      <c r="J61" s="26">
        <v>26</v>
      </c>
      <c r="K61" s="29"/>
      <c r="L61" s="29">
        <v>13</v>
      </c>
      <c r="M61" s="25">
        <f aca="true" t="shared" si="11" ref="M61:M81">H61-I61</f>
        <v>51</v>
      </c>
      <c r="N61" s="68"/>
      <c r="O61" s="66"/>
      <c r="P61" s="568"/>
      <c r="Q61" s="68"/>
      <c r="R61" s="66"/>
      <c r="S61" s="128"/>
      <c r="T61" s="68"/>
      <c r="U61" s="66"/>
      <c r="V61" s="568"/>
      <c r="W61" s="57"/>
      <c r="X61" s="56">
        <v>3</v>
      </c>
      <c r="Y61" s="58"/>
      <c r="AY61" s="246"/>
      <c r="AZ61" s="246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</row>
    <row r="62" spans="1:65" s="229" customFormat="1" ht="35.25" customHeight="1">
      <c r="A62" s="567" t="s">
        <v>99</v>
      </c>
      <c r="B62" s="506" t="s">
        <v>55</v>
      </c>
      <c r="C62" s="126"/>
      <c r="D62" s="321"/>
      <c r="E62" s="156"/>
      <c r="F62" s="569"/>
      <c r="G62" s="176">
        <f>G63+G64+G65</f>
        <v>12</v>
      </c>
      <c r="H62" s="23">
        <f>G62*30</f>
        <v>360</v>
      </c>
      <c r="I62" s="24">
        <f>I63+I64+I65</f>
        <v>123</v>
      </c>
      <c r="J62" s="24">
        <f>J63+J64+J65</f>
        <v>66</v>
      </c>
      <c r="K62" s="24">
        <f>K63+K64+K65</f>
        <v>24</v>
      </c>
      <c r="L62" s="24">
        <f>L63+L64+L65</f>
        <v>33</v>
      </c>
      <c r="M62" s="25">
        <f t="shared" si="11"/>
        <v>237</v>
      </c>
      <c r="N62" s="369"/>
      <c r="O62" s="14"/>
      <c r="P62" s="28"/>
      <c r="Q62" s="369"/>
      <c r="R62" s="156"/>
      <c r="S62" s="569"/>
      <c r="T62" s="369"/>
      <c r="U62" s="156"/>
      <c r="V62" s="569"/>
      <c r="W62" s="369"/>
      <c r="X62" s="156"/>
      <c r="Y62" s="370"/>
      <c r="AU62" s="253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</row>
    <row r="63" spans="1:65" s="184" customFormat="1" ht="29.25" customHeight="1">
      <c r="A63" s="169" t="s">
        <v>306</v>
      </c>
      <c r="B63" s="570" t="s">
        <v>275</v>
      </c>
      <c r="C63" s="144"/>
      <c r="D63" s="23">
        <v>3</v>
      </c>
      <c r="E63" s="8"/>
      <c r="F63" s="10"/>
      <c r="G63" s="63">
        <v>6.5</v>
      </c>
      <c r="H63" s="8">
        <f>G63*30</f>
        <v>195</v>
      </c>
      <c r="I63" s="14">
        <f>J63+K63+L63</f>
        <v>60</v>
      </c>
      <c r="J63" s="9">
        <v>30</v>
      </c>
      <c r="K63" s="9">
        <v>15</v>
      </c>
      <c r="L63" s="9">
        <v>15</v>
      </c>
      <c r="M63" s="10">
        <f t="shared" si="11"/>
        <v>135</v>
      </c>
      <c r="N63" s="57"/>
      <c r="O63" s="56"/>
      <c r="P63" s="120"/>
      <c r="Q63" s="57">
        <v>4</v>
      </c>
      <c r="R63" s="56"/>
      <c r="S63" s="120"/>
      <c r="T63" s="57"/>
      <c r="U63" s="56"/>
      <c r="V63" s="120"/>
      <c r="W63" s="57"/>
      <c r="X63" s="56"/>
      <c r="Y63" s="58"/>
      <c r="AU63" s="253"/>
      <c r="AZ63" s="183"/>
      <c r="BA63" s="164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</row>
    <row r="64" spans="1:65" s="184" customFormat="1" ht="30.75" customHeight="1">
      <c r="A64" s="169" t="s">
        <v>307</v>
      </c>
      <c r="B64" s="570" t="s">
        <v>131</v>
      </c>
      <c r="C64" s="144"/>
      <c r="D64" s="23"/>
      <c r="E64" s="8"/>
      <c r="F64" s="10"/>
      <c r="G64" s="63">
        <v>2.5</v>
      </c>
      <c r="H64" s="8">
        <f>G64*30</f>
        <v>75</v>
      </c>
      <c r="I64" s="14">
        <f>J64+K64+L64</f>
        <v>27</v>
      </c>
      <c r="J64" s="9">
        <v>18</v>
      </c>
      <c r="K64" s="9"/>
      <c r="L64" s="9">
        <v>9</v>
      </c>
      <c r="M64" s="10">
        <f t="shared" si="11"/>
        <v>48</v>
      </c>
      <c r="N64" s="57"/>
      <c r="O64" s="56"/>
      <c r="P64" s="120"/>
      <c r="Q64" s="57"/>
      <c r="R64" s="56">
        <v>3</v>
      </c>
      <c r="S64" s="120"/>
      <c r="T64" s="57"/>
      <c r="U64" s="56"/>
      <c r="V64" s="120"/>
      <c r="W64" s="57"/>
      <c r="X64" s="56"/>
      <c r="Y64" s="58"/>
      <c r="AU64" s="253"/>
      <c r="AZ64" s="183"/>
      <c r="BA64" s="164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</row>
    <row r="65" spans="1:65" s="184" customFormat="1" ht="32.25" customHeight="1">
      <c r="A65" s="169" t="s">
        <v>308</v>
      </c>
      <c r="B65" s="570" t="s">
        <v>274</v>
      </c>
      <c r="C65" s="144" t="s">
        <v>169</v>
      </c>
      <c r="D65" s="23"/>
      <c r="E65" s="8"/>
      <c r="F65" s="25"/>
      <c r="G65" s="191">
        <v>3</v>
      </c>
      <c r="H65" s="8">
        <f>G65*30</f>
        <v>90</v>
      </c>
      <c r="I65" s="14">
        <f>J65+K65+L65</f>
        <v>36</v>
      </c>
      <c r="J65" s="8">
        <v>18</v>
      </c>
      <c r="K65" s="8">
        <v>9</v>
      </c>
      <c r="L65" s="8">
        <v>9</v>
      </c>
      <c r="M65" s="10">
        <f t="shared" si="11"/>
        <v>54</v>
      </c>
      <c r="N65" s="57"/>
      <c r="O65" s="56"/>
      <c r="P65" s="120"/>
      <c r="Q65" s="57"/>
      <c r="R65" s="9"/>
      <c r="S65" s="131">
        <v>4</v>
      </c>
      <c r="T65" s="57"/>
      <c r="U65" s="56"/>
      <c r="V65" s="120"/>
      <c r="W65" s="57"/>
      <c r="X65" s="56"/>
      <c r="Y65" s="58"/>
      <c r="AU65" s="253"/>
      <c r="AZ65" s="183"/>
      <c r="BA65" s="164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</row>
    <row r="66" spans="1:65" s="184" customFormat="1" ht="22.5" customHeight="1">
      <c r="A66" s="499" t="s">
        <v>100</v>
      </c>
      <c r="B66" s="505" t="s">
        <v>132</v>
      </c>
      <c r="C66" s="144"/>
      <c r="D66" s="8"/>
      <c r="E66" s="8"/>
      <c r="F66" s="10"/>
      <c r="G66" s="176">
        <f>G67+G68+G69+G70</f>
        <v>9</v>
      </c>
      <c r="H66" s="23">
        <f aca="true" t="shared" si="12" ref="H66:H72">G66*30</f>
        <v>270</v>
      </c>
      <c r="I66" s="24">
        <f>I67+I68+I69+I70</f>
        <v>114</v>
      </c>
      <c r="J66" s="24">
        <f>J67+J68+J69+J70</f>
        <v>51</v>
      </c>
      <c r="K66" s="24">
        <f>K67+K68+K69+K70</f>
        <v>33</v>
      </c>
      <c r="L66" s="24">
        <f>L67+L68+L69+L70</f>
        <v>30</v>
      </c>
      <c r="M66" s="24">
        <f>M67+M68+M69+M70</f>
        <v>156</v>
      </c>
      <c r="N66" s="57"/>
      <c r="O66" s="56"/>
      <c r="P66" s="120"/>
      <c r="Q66" s="57"/>
      <c r="R66" s="56"/>
      <c r="S66" s="28"/>
      <c r="T66" s="57"/>
      <c r="U66" s="56"/>
      <c r="V66" s="120"/>
      <c r="W66" s="500"/>
      <c r="X66" s="56"/>
      <c r="Y66" s="58"/>
      <c r="AU66" s="253"/>
      <c r="AZ66" s="183"/>
      <c r="BA66" s="164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</row>
    <row r="67" spans="1:65" s="184" customFormat="1" ht="22.5" customHeight="1">
      <c r="A67" s="169" t="s">
        <v>144</v>
      </c>
      <c r="B67" s="565" t="s">
        <v>132</v>
      </c>
      <c r="C67" s="144"/>
      <c r="D67" s="23">
        <v>3</v>
      </c>
      <c r="E67" s="8"/>
      <c r="F67" s="10"/>
      <c r="G67" s="63">
        <v>3</v>
      </c>
      <c r="H67" s="8">
        <f t="shared" si="12"/>
        <v>90</v>
      </c>
      <c r="I67" s="14">
        <f aca="true" t="shared" si="13" ref="I67:I72">J67+K67+L67</f>
        <v>45</v>
      </c>
      <c r="J67" s="14">
        <v>15</v>
      </c>
      <c r="K67" s="14">
        <v>15</v>
      </c>
      <c r="L67" s="14">
        <v>15</v>
      </c>
      <c r="M67" s="10">
        <f t="shared" si="11"/>
        <v>45</v>
      </c>
      <c r="N67" s="57"/>
      <c r="O67" s="56"/>
      <c r="P67" s="120"/>
      <c r="Q67" s="57">
        <v>3</v>
      </c>
      <c r="R67" s="56"/>
      <c r="S67" s="28"/>
      <c r="T67" s="57"/>
      <c r="U67" s="56"/>
      <c r="V67" s="120"/>
      <c r="W67" s="500"/>
      <c r="X67" s="56"/>
      <c r="Y67" s="58"/>
      <c r="AU67" s="253"/>
      <c r="AZ67" s="183"/>
      <c r="BA67" s="164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07"/>
    </row>
    <row r="68" spans="1:68" s="184" customFormat="1" ht="21.75" customHeight="1">
      <c r="A68" s="169" t="s">
        <v>145</v>
      </c>
      <c r="B68" s="565" t="s">
        <v>132</v>
      </c>
      <c r="C68" s="244"/>
      <c r="D68" s="29"/>
      <c r="E68" s="23"/>
      <c r="F68" s="25"/>
      <c r="G68" s="63">
        <v>2.5</v>
      </c>
      <c r="H68" s="8">
        <f t="shared" si="12"/>
        <v>75</v>
      </c>
      <c r="I68" s="14">
        <f t="shared" si="13"/>
        <v>27</v>
      </c>
      <c r="J68" s="19">
        <v>18</v>
      </c>
      <c r="K68" s="11">
        <v>9</v>
      </c>
      <c r="L68" s="29"/>
      <c r="M68" s="10">
        <f t="shared" si="11"/>
        <v>48</v>
      </c>
      <c r="N68" s="57"/>
      <c r="O68" s="56"/>
      <c r="P68" s="120"/>
      <c r="Q68" s="57"/>
      <c r="R68" s="56">
        <v>3</v>
      </c>
      <c r="S68" s="120"/>
      <c r="T68" s="57"/>
      <c r="U68" s="56"/>
      <c r="V68" s="120"/>
      <c r="W68" s="57"/>
      <c r="X68" s="56"/>
      <c r="Y68" s="58"/>
      <c r="AU68" s="253"/>
      <c r="AZ68" s="183"/>
      <c r="BA68" s="164"/>
      <c r="BB68" s="307"/>
      <c r="BC68" s="307"/>
      <c r="BD68" s="307"/>
      <c r="BE68" s="307"/>
      <c r="BF68" s="307"/>
      <c r="BG68" s="307"/>
      <c r="BH68" s="307"/>
      <c r="BI68" s="307"/>
      <c r="BJ68" s="307"/>
      <c r="BK68" s="307"/>
      <c r="BL68" s="307"/>
      <c r="BM68" s="307"/>
      <c r="BP68" s="155"/>
    </row>
    <row r="69" spans="1:68" s="184" customFormat="1" ht="24" customHeight="1">
      <c r="A69" s="169" t="s">
        <v>146</v>
      </c>
      <c r="B69" s="565" t="s">
        <v>132</v>
      </c>
      <c r="C69" s="144" t="s">
        <v>169</v>
      </c>
      <c r="D69" s="23"/>
      <c r="E69" s="8"/>
      <c r="F69" s="10"/>
      <c r="G69" s="63">
        <v>2.5</v>
      </c>
      <c r="H69" s="8">
        <f t="shared" si="12"/>
        <v>75</v>
      </c>
      <c r="I69" s="14">
        <f t="shared" si="13"/>
        <v>27</v>
      </c>
      <c r="J69" s="188">
        <v>18</v>
      </c>
      <c r="K69" s="188">
        <v>9</v>
      </c>
      <c r="L69" s="15"/>
      <c r="M69" s="10">
        <f t="shared" si="11"/>
        <v>48</v>
      </c>
      <c r="N69" s="57"/>
      <c r="O69" s="56"/>
      <c r="P69" s="120"/>
      <c r="Q69" s="57"/>
      <c r="R69" s="56"/>
      <c r="S69" s="120">
        <v>3</v>
      </c>
      <c r="T69" s="57"/>
      <c r="U69" s="56"/>
      <c r="V69" s="120"/>
      <c r="W69" s="57"/>
      <c r="X69" s="56"/>
      <c r="Y69" s="58"/>
      <c r="AU69" s="253"/>
      <c r="AZ69" s="183"/>
      <c r="BA69" s="164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O69" s="155"/>
      <c r="BP69" s="155"/>
    </row>
    <row r="70" spans="1:68" s="184" customFormat="1" ht="21.75" customHeight="1">
      <c r="A70" s="169" t="s">
        <v>309</v>
      </c>
      <c r="B70" s="571" t="s">
        <v>133</v>
      </c>
      <c r="C70" s="144"/>
      <c r="D70" s="23"/>
      <c r="E70" s="23"/>
      <c r="F70" s="25">
        <v>5</v>
      </c>
      <c r="G70" s="191">
        <v>1</v>
      </c>
      <c r="H70" s="8">
        <f t="shared" si="12"/>
        <v>30</v>
      </c>
      <c r="I70" s="14">
        <f t="shared" si="13"/>
        <v>15</v>
      </c>
      <c r="J70" s="14"/>
      <c r="K70" s="14"/>
      <c r="L70" s="14">
        <v>15</v>
      </c>
      <c r="M70" s="10">
        <f t="shared" si="11"/>
        <v>15</v>
      </c>
      <c r="N70" s="57"/>
      <c r="O70" s="56"/>
      <c r="P70" s="120"/>
      <c r="Q70" s="57"/>
      <c r="R70" s="56"/>
      <c r="S70" s="120"/>
      <c r="T70" s="57">
        <v>1</v>
      </c>
      <c r="U70" s="56"/>
      <c r="V70" s="120"/>
      <c r="W70" s="57"/>
      <c r="X70" s="56"/>
      <c r="Y70" s="58"/>
      <c r="AU70" s="253"/>
      <c r="AZ70" s="183"/>
      <c r="BA70" s="164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O70" s="155"/>
      <c r="BP70" s="155"/>
    </row>
    <row r="71" spans="1:68" s="184" customFormat="1" ht="24.75" customHeight="1">
      <c r="A71" s="499" t="s">
        <v>101</v>
      </c>
      <c r="B71" s="505" t="s">
        <v>129</v>
      </c>
      <c r="C71" s="144">
        <v>5</v>
      </c>
      <c r="D71" s="572"/>
      <c r="E71" s="23"/>
      <c r="F71" s="25"/>
      <c r="G71" s="240">
        <v>4.5</v>
      </c>
      <c r="H71" s="23">
        <f t="shared" si="12"/>
        <v>135</v>
      </c>
      <c r="I71" s="24">
        <f t="shared" si="13"/>
        <v>45</v>
      </c>
      <c r="J71" s="121">
        <v>15</v>
      </c>
      <c r="K71" s="121">
        <v>15</v>
      </c>
      <c r="L71" s="72">
        <v>15</v>
      </c>
      <c r="M71" s="25">
        <f t="shared" si="11"/>
        <v>90</v>
      </c>
      <c r="N71" s="57"/>
      <c r="O71" s="56"/>
      <c r="P71" s="120"/>
      <c r="Q71" s="57"/>
      <c r="R71" s="56"/>
      <c r="S71" s="120"/>
      <c r="T71" s="57">
        <v>3</v>
      </c>
      <c r="U71" s="56"/>
      <c r="V71" s="120"/>
      <c r="W71" s="57"/>
      <c r="X71" s="56"/>
      <c r="Y71" s="58"/>
      <c r="AU71" s="253"/>
      <c r="AZ71" s="183"/>
      <c r="BA71" s="164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07"/>
      <c r="BO71" s="155"/>
      <c r="BP71" s="155"/>
    </row>
    <row r="72" spans="1:65" s="184" customFormat="1" ht="25.5" customHeight="1">
      <c r="A72" s="499" t="s">
        <v>102</v>
      </c>
      <c r="B72" s="505" t="s">
        <v>130</v>
      </c>
      <c r="C72" s="144">
        <v>5</v>
      </c>
      <c r="D72" s="23"/>
      <c r="E72" s="23"/>
      <c r="F72" s="25"/>
      <c r="G72" s="176">
        <v>4.5</v>
      </c>
      <c r="H72" s="23">
        <f t="shared" si="12"/>
        <v>135</v>
      </c>
      <c r="I72" s="24">
        <f t="shared" si="13"/>
        <v>60</v>
      </c>
      <c r="J72" s="24">
        <v>45</v>
      </c>
      <c r="K72" s="24">
        <v>15</v>
      </c>
      <c r="L72" s="15"/>
      <c r="M72" s="25">
        <f t="shared" si="11"/>
        <v>75</v>
      </c>
      <c r="N72" s="57"/>
      <c r="O72" s="56"/>
      <c r="P72" s="120"/>
      <c r="Q72" s="57"/>
      <c r="R72" s="56"/>
      <c r="S72" s="120"/>
      <c r="T72" s="57">
        <v>4</v>
      </c>
      <c r="U72" s="14"/>
      <c r="V72" s="120"/>
      <c r="W72" s="13"/>
      <c r="X72" s="56"/>
      <c r="Y72" s="58"/>
      <c r="AU72" s="253"/>
      <c r="AZ72" s="183"/>
      <c r="BA72" s="164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</row>
    <row r="73" spans="1:65" s="184" customFormat="1" ht="21" customHeight="1">
      <c r="A73" s="499" t="s">
        <v>147</v>
      </c>
      <c r="B73" s="505" t="s">
        <v>134</v>
      </c>
      <c r="C73" s="144"/>
      <c r="D73" s="23"/>
      <c r="E73" s="23"/>
      <c r="F73" s="25"/>
      <c r="G73" s="176">
        <f>G74+G75+G76</f>
        <v>8</v>
      </c>
      <c r="H73" s="23">
        <f aca="true" t="shared" si="14" ref="H73:H81">G73*30</f>
        <v>240</v>
      </c>
      <c r="I73" s="24">
        <f>I74+I75+I76</f>
        <v>123</v>
      </c>
      <c r="J73" s="24">
        <f>J74+J75+J76</f>
        <v>72</v>
      </c>
      <c r="K73" s="24">
        <f>K74+K75+K76</f>
        <v>18</v>
      </c>
      <c r="L73" s="24">
        <f>L74+L75+L76</f>
        <v>33</v>
      </c>
      <c r="M73" s="25">
        <f t="shared" si="11"/>
        <v>117</v>
      </c>
      <c r="N73" s="57"/>
      <c r="O73" s="56"/>
      <c r="P73" s="120"/>
      <c r="Q73" s="57"/>
      <c r="R73" s="56"/>
      <c r="S73" s="120"/>
      <c r="T73" s="57"/>
      <c r="U73" s="56"/>
      <c r="V73" s="28"/>
      <c r="W73" s="13"/>
      <c r="X73" s="56"/>
      <c r="Y73" s="58"/>
      <c r="AU73" s="253"/>
      <c r="AZ73" s="183"/>
      <c r="BA73" s="164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</row>
    <row r="74" spans="1:65" s="184" customFormat="1" ht="21.75" customHeight="1">
      <c r="A74" s="169" t="s">
        <v>148</v>
      </c>
      <c r="B74" s="565" t="s">
        <v>134</v>
      </c>
      <c r="C74" s="144"/>
      <c r="D74" s="23"/>
      <c r="E74" s="573"/>
      <c r="F74" s="574"/>
      <c r="G74" s="63">
        <v>3.5</v>
      </c>
      <c r="H74" s="8">
        <f t="shared" si="14"/>
        <v>105</v>
      </c>
      <c r="I74" s="14">
        <f aca="true" t="shared" si="15" ref="I74:I80">J74+K74+L74</f>
        <v>54</v>
      </c>
      <c r="J74" s="14">
        <v>36</v>
      </c>
      <c r="K74" s="14">
        <v>18</v>
      </c>
      <c r="L74" s="14"/>
      <c r="M74" s="10">
        <f t="shared" si="11"/>
        <v>51</v>
      </c>
      <c r="N74" s="152"/>
      <c r="O74" s="151"/>
      <c r="P74" s="575"/>
      <c r="Q74" s="152"/>
      <c r="R74" s="8"/>
      <c r="S74" s="10"/>
      <c r="T74" s="126"/>
      <c r="U74" s="8">
        <v>6</v>
      </c>
      <c r="V74" s="120"/>
      <c r="W74" s="126"/>
      <c r="X74" s="56"/>
      <c r="Y74" s="127"/>
      <c r="AU74" s="253"/>
      <c r="BB74" s="307"/>
      <c r="BC74" s="307"/>
      <c r="BD74" s="307"/>
      <c r="BE74" s="307"/>
      <c r="BF74" s="307"/>
      <c r="BG74" s="307"/>
      <c r="BH74" s="307"/>
      <c r="BI74" s="307"/>
      <c r="BJ74" s="307"/>
      <c r="BK74" s="307"/>
      <c r="BL74" s="307"/>
      <c r="BM74" s="307"/>
    </row>
    <row r="75" spans="1:67" s="184" customFormat="1" ht="24" customHeight="1">
      <c r="A75" s="169" t="s">
        <v>149</v>
      </c>
      <c r="B75" s="565" t="s">
        <v>134</v>
      </c>
      <c r="C75" s="144" t="s">
        <v>171</v>
      </c>
      <c r="D75" s="23"/>
      <c r="E75" s="23"/>
      <c r="F75" s="25"/>
      <c r="G75" s="191">
        <v>3.5</v>
      </c>
      <c r="H75" s="8">
        <f t="shared" si="14"/>
        <v>105</v>
      </c>
      <c r="I75" s="14">
        <f t="shared" si="15"/>
        <v>54</v>
      </c>
      <c r="J75" s="19">
        <v>36</v>
      </c>
      <c r="K75" s="19"/>
      <c r="L75" s="11">
        <v>18</v>
      </c>
      <c r="M75" s="10">
        <f t="shared" si="11"/>
        <v>51</v>
      </c>
      <c r="N75" s="57"/>
      <c r="O75" s="56"/>
      <c r="P75" s="120"/>
      <c r="Q75" s="57"/>
      <c r="R75" s="9"/>
      <c r="S75" s="131"/>
      <c r="T75" s="63"/>
      <c r="U75" s="60"/>
      <c r="V75" s="131">
        <v>6</v>
      </c>
      <c r="W75" s="59"/>
      <c r="X75" s="9"/>
      <c r="Y75" s="58"/>
      <c r="AU75" s="253"/>
      <c r="BB75" s="307"/>
      <c r="BC75" s="307"/>
      <c r="BD75" s="307"/>
      <c r="BE75" s="307"/>
      <c r="BF75" s="307"/>
      <c r="BG75" s="307"/>
      <c r="BH75" s="307"/>
      <c r="BI75" s="307"/>
      <c r="BJ75" s="307"/>
      <c r="BK75" s="307"/>
      <c r="BL75" s="307"/>
      <c r="BM75" s="307"/>
      <c r="BO75" s="155"/>
    </row>
    <row r="76" spans="1:68" s="184" customFormat="1" ht="24.75" customHeight="1">
      <c r="A76" s="169" t="s">
        <v>150</v>
      </c>
      <c r="B76" s="565" t="s">
        <v>135</v>
      </c>
      <c r="C76" s="144"/>
      <c r="D76" s="23"/>
      <c r="E76" s="23">
        <v>7</v>
      </c>
      <c r="F76" s="25"/>
      <c r="G76" s="63">
        <v>1</v>
      </c>
      <c r="H76" s="8">
        <f t="shared" si="14"/>
        <v>30</v>
      </c>
      <c r="I76" s="14">
        <f t="shared" si="15"/>
        <v>15</v>
      </c>
      <c r="J76" s="23"/>
      <c r="K76" s="23"/>
      <c r="L76" s="8">
        <v>15</v>
      </c>
      <c r="M76" s="10">
        <f t="shared" si="11"/>
        <v>15</v>
      </c>
      <c r="N76" s="59"/>
      <c r="O76" s="60"/>
      <c r="P76" s="576"/>
      <c r="Q76" s="59"/>
      <c r="R76" s="60"/>
      <c r="S76" s="576"/>
      <c r="T76" s="63"/>
      <c r="U76" s="9"/>
      <c r="V76" s="120"/>
      <c r="W76" s="63">
        <v>1</v>
      </c>
      <c r="X76" s="56"/>
      <c r="Y76" s="58"/>
      <c r="AU76" s="253"/>
      <c r="AZ76" s="183"/>
      <c r="BA76" s="164"/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O76" s="155"/>
      <c r="BP76" s="155"/>
    </row>
    <row r="77" spans="1:68" s="184" customFormat="1" ht="24.75" customHeight="1">
      <c r="A77" s="577" t="s">
        <v>151</v>
      </c>
      <c r="B77" s="505" t="s">
        <v>122</v>
      </c>
      <c r="C77" s="144"/>
      <c r="D77" s="149"/>
      <c r="E77" s="149"/>
      <c r="F77" s="158"/>
      <c r="G77" s="328">
        <f>G78+G79+G80</f>
        <v>6</v>
      </c>
      <c r="H77" s="149">
        <f t="shared" si="14"/>
        <v>180</v>
      </c>
      <c r="I77" s="24">
        <f t="shared" si="15"/>
        <v>90</v>
      </c>
      <c r="J77" s="149">
        <f>J78+J79+J80</f>
        <v>45</v>
      </c>
      <c r="K77" s="149">
        <f>K78+K79+K80</f>
        <v>9</v>
      </c>
      <c r="L77" s="149">
        <f>L78+L79+L80</f>
        <v>36</v>
      </c>
      <c r="M77" s="25">
        <f t="shared" si="11"/>
        <v>90</v>
      </c>
      <c r="N77" s="578"/>
      <c r="O77" s="579"/>
      <c r="P77" s="580"/>
      <c r="Q77" s="578"/>
      <c r="R77" s="579"/>
      <c r="S77" s="580"/>
      <c r="T77" s="306"/>
      <c r="U77" s="581"/>
      <c r="V77" s="582"/>
      <c r="W77" s="306"/>
      <c r="X77" s="64"/>
      <c r="Y77" s="65"/>
      <c r="AU77" s="253"/>
      <c r="AZ77" s="183"/>
      <c r="BA77" s="164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O77" s="155"/>
      <c r="BP77" s="155"/>
    </row>
    <row r="78" spans="1:68" s="184" customFormat="1" ht="24.75" customHeight="1">
      <c r="A78" s="703" t="s">
        <v>310</v>
      </c>
      <c r="B78" s="565" t="s">
        <v>122</v>
      </c>
      <c r="C78" s="144"/>
      <c r="D78" s="149"/>
      <c r="E78" s="149"/>
      <c r="F78" s="158"/>
      <c r="G78" s="306">
        <v>2.5</v>
      </c>
      <c r="H78" s="55">
        <f t="shared" si="14"/>
        <v>75</v>
      </c>
      <c r="I78" s="14">
        <f t="shared" si="15"/>
        <v>36</v>
      </c>
      <c r="J78" s="55">
        <v>27</v>
      </c>
      <c r="K78" s="55">
        <v>9</v>
      </c>
      <c r="L78" s="55"/>
      <c r="M78" s="10">
        <f t="shared" si="11"/>
        <v>39</v>
      </c>
      <c r="N78" s="578"/>
      <c r="O78" s="579"/>
      <c r="P78" s="580"/>
      <c r="Q78" s="578"/>
      <c r="R78" s="579"/>
      <c r="S78" s="580"/>
      <c r="T78" s="306"/>
      <c r="U78" s="581">
        <v>4</v>
      </c>
      <c r="V78" s="582"/>
      <c r="W78" s="306"/>
      <c r="X78" s="64"/>
      <c r="Y78" s="65"/>
      <c r="AU78" s="253"/>
      <c r="AZ78" s="183"/>
      <c r="BA78" s="164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O78" s="155"/>
      <c r="BP78" s="155"/>
    </row>
    <row r="79" spans="1:68" s="184" customFormat="1" ht="24.75" customHeight="1">
      <c r="A79" s="703" t="s">
        <v>311</v>
      </c>
      <c r="B79" s="565" t="s">
        <v>122</v>
      </c>
      <c r="C79" s="144" t="s">
        <v>171</v>
      </c>
      <c r="D79" s="149"/>
      <c r="E79" s="149"/>
      <c r="F79" s="158"/>
      <c r="G79" s="306">
        <v>2.5</v>
      </c>
      <c r="H79" s="55">
        <f t="shared" si="14"/>
        <v>75</v>
      </c>
      <c r="I79" s="14">
        <f t="shared" si="15"/>
        <v>36</v>
      </c>
      <c r="J79" s="55">
        <v>18</v>
      </c>
      <c r="K79" s="55"/>
      <c r="L79" s="55">
        <v>18</v>
      </c>
      <c r="M79" s="10">
        <f t="shared" si="11"/>
        <v>39</v>
      </c>
      <c r="N79" s="578"/>
      <c r="O79" s="579"/>
      <c r="P79" s="580"/>
      <c r="Q79" s="578"/>
      <c r="R79" s="579"/>
      <c r="S79" s="580"/>
      <c r="T79" s="306"/>
      <c r="U79" s="581"/>
      <c r="V79" s="582">
        <v>4</v>
      </c>
      <c r="W79" s="306"/>
      <c r="X79" s="64"/>
      <c r="Y79" s="65"/>
      <c r="AU79" s="253"/>
      <c r="AZ79" s="183"/>
      <c r="BA79" s="164"/>
      <c r="BB79" s="307"/>
      <c r="BC79" s="307"/>
      <c r="BD79" s="307"/>
      <c r="BE79" s="307"/>
      <c r="BF79" s="307"/>
      <c r="BG79" s="307"/>
      <c r="BH79" s="307"/>
      <c r="BI79" s="307"/>
      <c r="BJ79" s="307"/>
      <c r="BK79" s="307"/>
      <c r="BL79" s="307"/>
      <c r="BM79" s="307"/>
      <c r="BO79" s="155"/>
      <c r="BP79" s="155"/>
    </row>
    <row r="80" spans="1:68" s="184" customFormat="1" ht="24.75" customHeight="1">
      <c r="A80" s="703" t="s">
        <v>312</v>
      </c>
      <c r="B80" s="565" t="s">
        <v>123</v>
      </c>
      <c r="C80" s="144"/>
      <c r="D80" s="149"/>
      <c r="E80" s="149"/>
      <c r="F80" s="158" t="s">
        <v>171</v>
      </c>
      <c r="G80" s="306">
        <v>1</v>
      </c>
      <c r="H80" s="55">
        <f t="shared" si="14"/>
        <v>30</v>
      </c>
      <c r="I80" s="14">
        <f t="shared" si="15"/>
        <v>18</v>
      </c>
      <c r="J80" s="149"/>
      <c r="K80" s="149"/>
      <c r="L80" s="55">
        <v>18</v>
      </c>
      <c r="M80" s="10">
        <f t="shared" si="11"/>
        <v>12</v>
      </c>
      <c r="N80" s="578"/>
      <c r="O80" s="579"/>
      <c r="P80" s="580"/>
      <c r="Q80" s="578"/>
      <c r="R80" s="579"/>
      <c r="S80" s="580"/>
      <c r="T80" s="306"/>
      <c r="U80" s="581">
        <v>1</v>
      </c>
      <c r="V80" s="582">
        <v>1</v>
      </c>
      <c r="W80" s="306"/>
      <c r="X80" s="64"/>
      <c r="Y80" s="65"/>
      <c r="AU80" s="253"/>
      <c r="AZ80" s="183"/>
      <c r="BA80" s="164"/>
      <c r="BB80" s="307"/>
      <c r="BC80" s="307"/>
      <c r="BD80" s="307"/>
      <c r="BE80" s="307"/>
      <c r="BF80" s="307"/>
      <c r="BG80" s="307"/>
      <c r="BH80" s="307"/>
      <c r="BI80" s="307"/>
      <c r="BJ80" s="307"/>
      <c r="BK80" s="307"/>
      <c r="BL80" s="307"/>
      <c r="BM80" s="307"/>
      <c r="BO80" s="155"/>
      <c r="BP80" s="155"/>
    </row>
    <row r="81" spans="1:68" s="184" customFormat="1" ht="24.75" customHeight="1">
      <c r="A81" s="577" t="s">
        <v>313</v>
      </c>
      <c r="B81" s="505" t="s">
        <v>125</v>
      </c>
      <c r="C81" s="501"/>
      <c r="D81" s="149"/>
      <c r="E81" s="149"/>
      <c r="F81" s="158"/>
      <c r="G81" s="328">
        <f>G82+G83</f>
        <v>4</v>
      </c>
      <c r="H81" s="149">
        <f t="shared" si="14"/>
        <v>120</v>
      </c>
      <c r="I81" s="24">
        <f>I82+I83</f>
        <v>58</v>
      </c>
      <c r="J81" s="24">
        <f>J82+J83</f>
        <v>15</v>
      </c>
      <c r="K81" s="24">
        <f>K82+K83</f>
        <v>15</v>
      </c>
      <c r="L81" s="24">
        <f>L82+L83</f>
        <v>28</v>
      </c>
      <c r="M81" s="27">
        <f t="shared" si="11"/>
        <v>62</v>
      </c>
      <c r="N81" s="578"/>
      <c r="O81" s="579"/>
      <c r="P81" s="580"/>
      <c r="Q81" s="578"/>
      <c r="R81" s="579"/>
      <c r="S81" s="580"/>
      <c r="T81" s="306"/>
      <c r="U81" s="581"/>
      <c r="V81" s="582"/>
      <c r="W81" s="306"/>
      <c r="X81" s="64"/>
      <c r="Y81" s="65"/>
      <c r="AU81" s="253"/>
      <c r="AZ81" s="183"/>
      <c r="BA81" s="164"/>
      <c r="BB81" s="307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07"/>
      <c r="BO81" s="155"/>
      <c r="BP81" s="155"/>
    </row>
    <row r="82" spans="1:68" s="184" customFormat="1" ht="24.75" customHeight="1">
      <c r="A82" s="703" t="s">
        <v>314</v>
      </c>
      <c r="B82" s="565" t="s">
        <v>125</v>
      </c>
      <c r="C82" s="501">
        <v>7</v>
      </c>
      <c r="D82" s="149"/>
      <c r="E82" s="149"/>
      <c r="F82" s="158"/>
      <c r="G82" s="306">
        <v>3</v>
      </c>
      <c r="H82" s="55">
        <f>G82*30</f>
        <v>90</v>
      </c>
      <c r="I82" s="163">
        <f>J82+K82+L82</f>
        <v>45</v>
      </c>
      <c r="J82" s="55">
        <v>15</v>
      </c>
      <c r="K82" s="55">
        <v>15</v>
      </c>
      <c r="L82" s="55">
        <v>15</v>
      </c>
      <c r="M82" s="28">
        <f>H82-I82</f>
        <v>45</v>
      </c>
      <c r="N82" s="578"/>
      <c r="O82" s="579"/>
      <c r="P82" s="580"/>
      <c r="Q82" s="578"/>
      <c r="R82" s="579"/>
      <c r="S82" s="580"/>
      <c r="T82" s="306"/>
      <c r="U82" s="581"/>
      <c r="V82" s="582"/>
      <c r="W82" s="306">
        <v>3</v>
      </c>
      <c r="X82" s="64"/>
      <c r="Y82" s="65"/>
      <c r="AU82" s="253"/>
      <c r="AZ82" s="183"/>
      <c r="BA82" s="164"/>
      <c r="BB82" s="307"/>
      <c r="BC82" s="307"/>
      <c r="BD82" s="307"/>
      <c r="BE82" s="307"/>
      <c r="BF82" s="307"/>
      <c r="BG82" s="307"/>
      <c r="BH82" s="307"/>
      <c r="BI82" s="307"/>
      <c r="BJ82" s="307"/>
      <c r="BK82" s="307"/>
      <c r="BL82" s="307"/>
      <c r="BM82" s="307"/>
      <c r="BO82" s="155"/>
      <c r="BP82" s="155"/>
    </row>
    <row r="83" spans="1:68" s="184" customFormat="1" ht="24.75" customHeight="1">
      <c r="A83" s="703" t="s">
        <v>316</v>
      </c>
      <c r="B83" s="565" t="s">
        <v>126</v>
      </c>
      <c r="C83" s="501"/>
      <c r="D83" s="149"/>
      <c r="E83" s="149">
        <v>8</v>
      </c>
      <c r="F83" s="158"/>
      <c r="G83" s="306">
        <v>1</v>
      </c>
      <c r="H83" s="55">
        <f>G83*30</f>
        <v>30</v>
      </c>
      <c r="I83" s="163">
        <f>J83+K83+L83</f>
        <v>13</v>
      </c>
      <c r="J83" s="55"/>
      <c r="K83" s="55"/>
      <c r="L83" s="55">
        <v>13</v>
      </c>
      <c r="M83" s="28">
        <f>H83-I83</f>
        <v>17</v>
      </c>
      <c r="N83" s="578"/>
      <c r="O83" s="579"/>
      <c r="P83" s="580"/>
      <c r="Q83" s="578"/>
      <c r="R83" s="579"/>
      <c r="S83" s="580"/>
      <c r="T83" s="306"/>
      <c r="U83" s="581"/>
      <c r="V83" s="582"/>
      <c r="W83" s="306"/>
      <c r="X83" s="64">
        <v>1</v>
      </c>
      <c r="Y83" s="65"/>
      <c r="AU83" s="253"/>
      <c r="AZ83" s="183"/>
      <c r="BA83" s="164"/>
      <c r="BB83" s="307"/>
      <c r="BC83" s="307"/>
      <c r="BD83" s="307"/>
      <c r="BE83" s="307"/>
      <c r="BF83" s="307"/>
      <c r="BG83" s="307"/>
      <c r="BH83" s="307"/>
      <c r="BI83" s="307"/>
      <c r="BJ83" s="307"/>
      <c r="BK83" s="307"/>
      <c r="BL83" s="307"/>
      <c r="BM83" s="307"/>
      <c r="BO83" s="155"/>
      <c r="BP83" s="155"/>
    </row>
    <row r="84" spans="1:68" s="184" customFormat="1" ht="24.75" customHeight="1">
      <c r="A84" s="577" t="s">
        <v>315</v>
      </c>
      <c r="B84" s="505" t="s">
        <v>121</v>
      </c>
      <c r="C84" s="144">
        <v>7</v>
      </c>
      <c r="D84" s="149"/>
      <c r="E84" s="149"/>
      <c r="F84" s="158"/>
      <c r="G84" s="328">
        <v>4</v>
      </c>
      <c r="H84" s="149">
        <f>G84*30</f>
        <v>120</v>
      </c>
      <c r="I84" s="157">
        <f>J84+K84+L84</f>
        <v>45</v>
      </c>
      <c r="J84" s="149">
        <v>30</v>
      </c>
      <c r="K84" s="149">
        <v>15</v>
      </c>
      <c r="L84" s="149"/>
      <c r="M84" s="583">
        <f>H84-I84</f>
        <v>75</v>
      </c>
      <c r="N84" s="578"/>
      <c r="O84" s="579"/>
      <c r="P84" s="580"/>
      <c r="Q84" s="578"/>
      <c r="R84" s="579"/>
      <c r="S84" s="580"/>
      <c r="T84" s="306"/>
      <c r="U84" s="581"/>
      <c r="V84" s="582"/>
      <c r="W84" s="306">
        <v>3</v>
      </c>
      <c r="X84" s="64"/>
      <c r="Y84" s="65"/>
      <c r="AU84" s="253"/>
      <c r="AZ84" s="183"/>
      <c r="BA84" s="164"/>
      <c r="BB84" s="307"/>
      <c r="BC84" s="307"/>
      <c r="BD84" s="307"/>
      <c r="BE84" s="307"/>
      <c r="BF84" s="307"/>
      <c r="BG84" s="307"/>
      <c r="BH84" s="307"/>
      <c r="BI84" s="307"/>
      <c r="BJ84" s="307"/>
      <c r="BK84" s="307"/>
      <c r="BL84" s="307"/>
      <c r="BM84" s="307"/>
      <c r="BO84" s="155"/>
      <c r="BP84" s="155"/>
    </row>
    <row r="85" spans="1:68" s="184" customFormat="1" ht="24.75" customHeight="1" thickBot="1">
      <c r="A85" s="585"/>
      <c r="B85" s="704"/>
      <c r="C85" s="304"/>
      <c r="D85" s="305"/>
      <c r="E85" s="305"/>
      <c r="F85" s="705"/>
      <c r="G85" s="706"/>
      <c r="H85" s="305"/>
      <c r="I85" s="546"/>
      <c r="J85" s="305"/>
      <c r="K85" s="305"/>
      <c r="L85" s="305"/>
      <c r="M85" s="707"/>
      <c r="N85" s="708"/>
      <c r="O85" s="709"/>
      <c r="P85" s="710"/>
      <c r="Q85" s="708"/>
      <c r="R85" s="709"/>
      <c r="S85" s="710"/>
      <c r="T85" s="428"/>
      <c r="U85" s="182"/>
      <c r="V85" s="132"/>
      <c r="W85" s="428"/>
      <c r="X85" s="62"/>
      <c r="Y85" s="65"/>
      <c r="AU85" s="253"/>
      <c r="AZ85" s="183"/>
      <c r="BA85" s="164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07"/>
      <c r="BO85" s="155"/>
      <c r="BP85" s="155"/>
    </row>
    <row r="86" spans="1:65" s="183" customFormat="1" ht="16.5" customHeight="1" thickBot="1">
      <c r="A86" s="1058" t="s">
        <v>212</v>
      </c>
      <c r="B86" s="1059"/>
      <c r="C86" s="379"/>
      <c r="D86" s="329"/>
      <c r="E86" s="329"/>
      <c r="F86" s="586"/>
      <c r="G86" s="483">
        <f aca="true" t="shared" si="16" ref="G86:M86">G50+G53+G56+G59+G60+G61+G62+G66+G71+G72+G73+G77+G81+G84</f>
        <v>78</v>
      </c>
      <c r="H86" s="483">
        <f t="shared" si="16"/>
        <v>2340</v>
      </c>
      <c r="I86" s="483">
        <f t="shared" si="16"/>
        <v>976</v>
      </c>
      <c r="J86" s="483">
        <f t="shared" si="16"/>
        <v>524</v>
      </c>
      <c r="K86" s="483">
        <f t="shared" si="16"/>
        <v>198</v>
      </c>
      <c r="L86" s="483">
        <f t="shared" si="16"/>
        <v>254</v>
      </c>
      <c r="M86" s="483">
        <f t="shared" si="16"/>
        <v>1364</v>
      </c>
      <c r="N86" s="587">
        <f aca="true" t="shared" si="17" ref="N86:Y86">SUM(N50:N85)</f>
        <v>0</v>
      </c>
      <c r="O86" s="587">
        <f t="shared" si="17"/>
        <v>6</v>
      </c>
      <c r="P86" s="587">
        <f t="shared" si="17"/>
        <v>5</v>
      </c>
      <c r="Q86" s="587">
        <f t="shared" si="17"/>
        <v>10</v>
      </c>
      <c r="R86" s="587">
        <f t="shared" si="17"/>
        <v>11</v>
      </c>
      <c r="S86" s="587">
        <f t="shared" si="17"/>
        <v>12</v>
      </c>
      <c r="T86" s="587">
        <f t="shared" si="17"/>
        <v>8</v>
      </c>
      <c r="U86" s="587">
        <f t="shared" si="17"/>
        <v>11</v>
      </c>
      <c r="V86" s="587">
        <f t="shared" si="17"/>
        <v>11</v>
      </c>
      <c r="W86" s="587">
        <f t="shared" si="17"/>
        <v>10</v>
      </c>
      <c r="X86" s="587">
        <f t="shared" si="17"/>
        <v>4</v>
      </c>
      <c r="Y86" s="587">
        <f t="shared" si="17"/>
        <v>0</v>
      </c>
      <c r="AY86" s="246"/>
      <c r="BB86" s="307"/>
      <c r="BC86" s="307"/>
      <c r="BD86" s="307"/>
      <c r="BE86" s="307"/>
      <c r="BF86" s="307"/>
      <c r="BG86" s="307"/>
      <c r="BH86" s="307"/>
      <c r="BI86" s="307"/>
      <c r="BJ86" s="307"/>
      <c r="BK86" s="307"/>
      <c r="BL86" s="307"/>
      <c r="BM86" s="307"/>
    </row>
    <row r="87" spans="1:65" s="183" customFormat="1" ht="19.5" customHeight="1" thickBot="1">
      <c r="A87" s="797" t="s">
        <v>209</v>
      </c>
      <c r="B87" s="798"/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9"/>
      <c r="AY87" s="246"/>
      <c r="BB87" s="307"/>
      <c r="BC87" s="307"/>
      <c r="BD87" s="307"/>
      <c r="BE87" s="307"/>
      <c r="BF87" s="307"/>
      <c r="BG87" s="307"/>
      <c r="BH87" s="307"/>
      <c r="BI87" s="307"/>
      <c r="BJ87" s="307"/>
      <c r="BK87" s="307"/>
      <c r="BL87" s="307"/>
      <c r="BM87" s="307"/>
    </row>
    <row r="88" spans="1:65" s="183" customFormat="1" ht="15.75">
      <c r="A88" s="380" t="s">
        <v>103</v>
      </c>
      <c r="B88" s="313" t="s">
        <v>40</v>
      </c>
      <c r="C88" s="314"/>
      <c r="D88" s="315" t="s">
        <v>169</v>
      </c>
      <c r="E88" s="174"/>
      <c r="F88" s="175"/>
      <c r="G88" s="484">
        <v>3</v>
      </c>
      <c r="H88" s="174">
        <f>PRODUCT(G88,30)</f>
        <v>90</v>
      </c>
      <c r="I88" s="174"/>
      <c r="J88" s="330"/>
      <c r="K88" s="330"/>
      <c r="L88" s="315"/>
      <c r="M88" s="175"/>
      <c r="N88" s="331" t="s">
        <v>50</v>
      </c>
      <c r="O88" s="173" t="s">
        <v>50</v>
      </c>
      <c r="P88" s="332"/>
      <c r="Q88" s="333" t="s">
        <v>50</v>
      </c>
      <c r="R88" s="173" t="s">
        <v>50</v>
      </c>
      <c r="S88" s="332" t="s">
        <v>50</v>
      </c>
      <c r="T88" s="333" t="s">
        <v>50</v>
      </c>
      <c r="U88" s="173" t="s">
        <v>50</v>
      </c>
      <c r="V88" s="332" t="s">
        <v>50</v>
      </c>
      <c r="W88" s="331" t="s">
        <v>50</v>
      </c>
      <c r="X88" s="173" t="s">
        <v>50</v>
      </c>
      <c r="Y88" s="332" t="s">
        <v>50</v>
      </c>
      <c r="AY88" s="246"/>
      <c r="BA88" s="336"/>
      <c r="BB88" s="307"/>
      <c r="BC88" s="307"/>
      <c r="BD88" s="307"/>
      <c r="BE88" s="307"/>
      <c r="BF88" s="307"/>
      <c r="BG88" s="307"/>
      <c r="BH88" s="307"/>
      <c r="BI88" s="307"/>
      <c r="BJ88" s="307"/>
      <c r="BK88" s="307"/>
      <c r="BL88" s="307"/>
      <c r="BM88" s="307"/>
    </row>
    <row r="89" spans="1:65" s="183" customFormat="1" ht="15.75">
      <c r="A89" s="381" t="s">
        <v>104</v>
      </c>
      <c r="B89" s="319" t="s">
        <v>41</v>
      </c>
      <c r="C89" s="320"/>
      <c r="D89" s="321" t="s">
        <v>171</v>
      </c>
      <c r="E89" s="23"/>
      <c r="F89" s="146"/>
      <c r="G89" s="244">
        <v>4</v>
      </c>
      <c r="H89" s="23">
        <f>PRODUCT(G89,30)</f>
        <v>120</v>
      </c>
      <c r="I89" s="23"/>
      <c r="J89" s="334"/>
      <c r="K89" s="334"/>
      <c r="L89" s="321"/>
      <c r="M89" s="146"/>
      <c r="N89" s="303" t="s">
        <v>50</v>
      </c>
      <c r="O89" s="24"/>
      <c r="P89" s="159"/>
      <c r="Q89" s="335"/>
      <c r="R89" s="24"/>
      <c r="S89" s="159"/>
      <c r="T89" s="335"/>
      <c r="U89" s="24"/>
      <c r="V89" s="159"/>
      <c r="W89" s="303"/>
      <c r="X89" s="24"/>
      <c r="Y89" s="159"/>
      <c r="AY89" s="246"/>
      <c r="AZ89" s="246"/>
      <c r="BB89" s="307"/>
      <c r="BC89" s="307"/>
      <c r="BD89" s="307"/>
      <c r="BE89" s="307"/>
      <c r="BF89" s="307"/>
      <c r="BG89" s="307"/>
      <c r="BH89" s="307"/>
      <c r="BI89" s="307"/>
      <c r="BJ89" s="307"/>
      <c r="BK89" s="307"/>
      <c r="BL89" s="307"/>
      <c r="BM89" s="307"/>
    </row>
    <row r="90" spans="1:65" s="183" customFormat="1" ht="16.5" thickBot="1">
      <c r="A90" s="382" t="s">
        <v>105</v>
      </c>
      <c r="B90" s="588" t="s">
        <v>23</v>
      </c>
      <c r="C90" s="383"/>
      <c r="D90" s="589" t="s">
        <v>173</v>
      </c>
      <c r="E90" s="305"/>
      <c r="F90" s="384"/>
      <c r="G90" s="244">
        <v>4</v>
      </c>
      <c r="H90" s="23">
        <f>PRODUCT(G90,30)</f>
        <v>120</v>
      </c>
      <c r="I90" s="23"/>
      <c r="J90" s="334"/>
      <c r="K90" s="334"/>
      <c r="L90" s="321"/>
      <c r="M90" s="146"/>
      <c r="N90" s="303" t="s">
        <v>50</v>
      </c>
      <c r="O90" s="24"/>
      <c r="P90" s="159"/>
      <c r="Q90" s="335"/>
      <c r="R90" s="24"/>
      <c r="S90" s="159"/>
      <c r="T90" s="335"/>
      <c r="U90" s="24"/>
      <c r="V90" s="159"/>
      <c r="W90" s="303"/>
      <c r="X90" s="24"/>
      <c r="Y90" s="159"/>
      <c r="AY90" s="246"/>
      <c r="AZ90" s="246"/>
      <c r="BB90" s="307"/>
      <c r="BC90" s="307"/>
      <c r="BD90" s="307"/>
      <c r="BE90" s="307"/>
      <c r="BF90" s="307"/>
      <c r="BG90" s="307"/>
      <c r="BH90" s="307"/>
      <c r="BI90" s="307"/>
      <c r="BJ90" s="307"/>
      <c r="BK90" s="307"/>
      <c r="BL90" s="307"/>
      <c r="BM90" s="307"/>
    </row>
    <row r="91" spans="1:65" s="183" customFormat="1" ht="16.5" thickBot="1">
      <c r="A91" s="795" t="s">
        <v>213</v>
      </c>
      <c r="B91" s="796"/>
      <c r="C91" s="796"/>
      <c r="D91" s="796"/>
      <c r="E91" s="796"/>
      <c r="F91" s="796"/>
      <c r="G91" s="325">
        <f>G88+G89+G90</f>
        <v>11</v>
      </c>
      <c r="H91" s="325">
        <f aca="true" t="shared" si="18" ref="H91:M91">H88+H89+H90</f>
        <v>330</v>
      </c>
      <c r="I91" s="325">
        <f t="shared" si="18"/>
        <v>0</v>
      </c>
      <c r="J91" s="325">
        <f t="shared" si="18"/>
        <v>0</v>
      </c>
      <c r="K91" s="325">
        <f t="shared" si="18"/>
        <v>0</v>
      </c>
      <c r="L91" s="325">
        <f t="shared" si="18"/>
        <v>0</v>
      </c>
      <c r="M91" s="325">
        <f t="shared" si="18"/>
        <v>0</v>
      </c>
      <c r="N91" s="148">
        <f aca="true" t="shared" si="19" ref="N91:Y91">SUM(N88:N90)</f>
        <v>0</v>
      </c>
      <c r="O91" s="148">
        <f t="shared" si="19"/>
        <v>0</v>
      </c>
      <c r="P91" s="148">
        <f t="shared" si="19"/>
        <v>0</v>
      </c>
      <c r="Q91" s="148">
        <f t="shared" si="19"/>
        <v>0</v>
      </c>
      <c r="R91" s="148">
        <f t="shared" si="19"/>
        <v>0</v>
      </c>
      <c r="S91" s="148">
        <f t="shared" si="19"/>
        <v>0</v>
      </c>
      <c r="T91" s="148">
        <f t="shared" si="19"/>
        <v>0</v>
      </c>
      <c r="U91" s="148">
        <f t="shared" si="19"/>
        <v>0</v>
      </c>
      <c r="V91" s="148">
        <f t="shared" si="19"/>
        <v>0</v>
      </c>
      <c r="W91" s="148">
        <f t="shared" si="19"/>
        <v>0</v>
      </c>
      <c r="X91" s="148">
        <f t="shared" si="19"/>
        <v>0</v>
      </c>
      <c r="Y91" s="148">
        <f t="shared" si="19"/>
        <v>0</v>
      </c>
      <c r="AY91" s="246"/>
      <c r="AZ91" s="246"/>
      <c r="BB91" s="307"/>
      <c r="BC91" s="307"/>
      <c r="BD91" s="307"/>
      <c r="BE91" s="307"/>
      <c r="BF91" s="307"/>
      <c r="BG91" s="307"/>
      <c r="BH91" s="307"/>
      <c r="BI91" s="307"/>
      <c r="BJ91" s="307"/>
      <c r="BK91" s="307"/>
      <c r="BL91" s="307"/>
      <c r="BM91" s="307"/>
    </row>
    <row r="92" spans="1:65" s="183" customFormat="1" ht="25.5" customHeight="1" thickBot="1">
      <c r="A92" s="1049" t="s">
        <v>234</v>
      </c>
      <c r="B92" s="1050"/>
      <c r="C92" s="1051"/>
      <c r="D92" s="1051"/>
      <c r="E92" s="1051"/>
      <c r="F92" s="1051"/>
      <c r="G92" s="1051"/>
      <c r="H92" s="1051"/>
      <c r="I92" s="1051"/>
      <c r="J92" s="1051"/>
      <c r="K92" s="1051"/>
      <c r="L92" s="1051"/>
      <c r="M92" s="1051"/>
      <c r="N92" s="1051"/>
      <c r="O92" s="1051"/>
      <c r="P92" s="1051"/>
      <c r="Q92" s="1051"/>
      <c r="R92" s="1051"/>
      <c r="S92" s="1051"/>
      <c r="T92" s="1051"/>
      <c r="U92" s="1051"/>
      <c r="V92" s="1051"/>
      <c r="W92" s="1051"/>
      <c r="X92" s="1051"/>
      <c r="Y92" s="1052"/>
      <c r="BB92" s="307"/>
      <c r="BC92" s="307"/>
      <c r="BD92" s="307"/>
      <c r="BE92" s="307"/>
      <c r="BF92" s="307"/>
      <c r="BG92" s="307"/>
      <c r="BH92" s="307"/>
      <c r="BI92" s="307"/>
      <c r="BJ92" s="307"/>
      <c r="BK92" s="307"/>
      <c r="BL92" s="307"/>
      <c r="BM92" s="307"/>
    </row>
    <row r="93" spans="1:25" ht="20.25" customHeight="1" thickBot="1">
      <c r="A93" s="255" t="s">
        <v>211</v>
      </c>
      <c r="B93" s="590" t="s">
        <v>210</v>
      </c>
      <c r="C93" s="385"/>
      <c r="D93" s="245"/>
      <c r="E93" s="245"/>
      <c r="F93" s="386"/>
      <c r="G93" s="52">
        <v>12</v>
      </c>
      <c r="H93" s="53">
        <f>G93*30</f>
        <v>360</v>
      </c>
      <c r="I93" s="53"/>
      <c r="J93" s="53"/>
      <c r="K93" s="53"/>
      <c r="L93" s="53"/>
      <c r="M93" s="54"/>
      <c r="N93" s="21"/>
      <c r="O93" s="20"/>
      <c r="P93" s="393"/>
      <c r="Q93" s="21"/>
      <c r="R93" s="20"/>
      <c r="S93" s="393"/>
      <c r="T93" s="21"/>
      <c r="U93" s="20"/>
      <c r="V93" s="393"/>
      <c r="W93" s="22"/>
      <c r="X93" s="20"/>
      <c r="Y93" s="393"/>
    </row>
    <row r="94" spans="1:65" ht="18.75" customHeight="1" thickBot="1">
      <c r="A94" s="806" t="s">
        <v>214</v>
      </c>
      <c r="B94" s="1053"/>
      <c r="C94" s="379"/>
      <c r="D94" s="329"/>
      <c r="E94" s="329"/>
      <c r="F94" s="337"/>
      <c r="G94" s="368">
        <f>G93</f>
        <v>12</v>
      </c>
      <c r="H94" s="368">
        <f>H93</f>
        <v>360</v>
      </c>
      <c r="I94" s="387"/>
      <c r="J94" s="387"/>
      <c r="K94" s="387"/>
      <c r="L94" s="387"/>
      <c r="M94" s="388"/>
      <c r="N94" s="389"/>
      <c r="O94" s="390"/>
      <c r="P94" s="391"/>
      <c r="Q94" s="389"/>
      <c r="R94" s="390"/>
      <c r="S94" s="391"/>
      <c r="T94" s="389"/>
      <c r="U94" s="390"/>
      <c r="V94" s="391"/>
      <c r="W94" s="392"/>
      <c r="X94" s="390"/>
      <c r="Y94" s="391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4"/>
      <c r="BM94" s="394"/>
    </row>
    <row r="95" spans="1:47" s="160" customFormat="1" ht="18.75" customHeight="1" thickBot="1">
      <c r="A95" s="1078" t="s">
        <v>215</v>
      </c>
      <c r="B95" s="1079"/>
      <c r="C95" s="1080"/>
      <c r="D95" s="1080"/>
      <c r="E95" s="1080"/>
      <c r="F95" s="1081"/>
      <c r="G95" s="248">
        <f>G48+G91+G94+G86</f>
        <v>180</v>
      </c>
      <c r="H95" s="248">
        <f>H48+H91+H94+H86</f>
        <v>5385</v>
      </c>
      <c r="I95" s="248">
        <f>I48+I50+I56+I91+I94</f>
        <v>1196</v>
      </c>
      <c r="J95" s="248">
        <f>J48+J50+J56+J91+J94</f>
        <v>548</v>
      </c>
      <c r="K95" s="248">
        <f>K48+K50+K56+K91+K94</f>
        <v>186</v>
      </c>
      <c r="L95" s="248">
        <f>L48+L50+L56+L91+L94</f>
        <v>462</v>
      </c>
      <c r="M95" s="248">
        <f>M48+M50+M56+M91+M94</f>
        <v>1579</v>
      </c>
      <c r="N95" s="263">
        <f>N48+N86+N91</f>
        <v>24</v>
      </c>
      <c r="O95" s="263">
        <f>O48+O86+O91</f>
        <v>25</v>
      </c>
      <c r="P95" s="263">
        <f>P48+P86+P91</f>
        <v>24</v>
      </c>
      <c r="Q95" s="263">
        <f>Q48+Q86+Q91</f>
        <v>22</v>
      </c>
      <c r="R95" s="263">
        <f>R86+R48</f>
        <v>17</v>
      </c>
      <c r="S95" s="263">
        <f aca="true" t="shared" si="20" ref="S95:Y95">S48+S86+S91</f>
        <v>18</v>
      </c>
      <c r="T95" s="263">
        <f t="shared" si="20"/>
        <v>8</v>
      </c>
      <c r="U95" s="263">
        <f t="shared" si="20"/>
        <v>11</v>
      </c>
      <c r="V95" s="263">
        <f t="shared" si="20"/>
        <v>11</v>
      </c>
      <c r="W95" s="263">
        <f t="shared" si="20"/>
        <v>12</v>
      </c>
      <c r="X95" s="263">
        <f t="shared" si="20"/>
        <v>6</v>
      </c>
      <c r="Y95" s="263">
        <f t="shared" si="20"/>
        <v>0</v>
      </c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  <c r="AQ95" s="398"/>
      <c r="AR95" s="398"/>
      <c r="AS95" s="398"/>
      <c r="AT95" s="398"/>
      <c r="AU95" s="398"/>
    </row>
    <row r="96" spans="1:65" ht="18.75" customHeight="1" thickBot="1">
      <c r="A96" s="1082" t="s">
        <v>216</v>
      </c>
      <c r="B96" s="1083"/>
      <c r="C96" s="1083"/>
      <c r="D96" s="1083"/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3"/>
      <c r="R96" s="1083"/>
      <c r="S96" s="1083"/>
      <c r="T96" s="1083"/>
      <c r="U96" s="1083"/>
      <c r="V96" s="1083"/>
      <c r="W96" s="1083"/>
      <c r="X96" s="1083"/>
      <c r="Y96" s="1084"/>
      <c r="AY96" s="164"/>
      <c r="AZ96" s="183"/>
      <c r="BB96" s="591"/>
      <c r="BC96" s="591"/>
      <c r="BD96" s="591"/>
      <c r="BE96" s="591"/>
      <c r="BF96" s="591"/>
      <c r="BG96" s="591"/>
      <c r="BH96" s="591"/>
      <c r="BI96" s="591"/>
      <c r="BJ96" s="591"/>
      <c r="BK96" s="591"/>
      <c r="BL96" s="591"/>
      <c r="BM96" s="591"/>
    </row>
    <row r="97" spans="1:52" ht="18.75" customHeight="1" thickBot="1">
      <c r="A97" s="1097" t="s">
        <v>252</v>
      </c>
      <c r="B97" s="1098"/>
      <c r="C97" s="1098"/>
      <c r="D97" s="1098"/>
      <c r="E97" s="1098"/>
      <c r="F97" s="1098"/>
      <c r="G97" s="1098"/>
      <c r="H97" s="1098"/>
      <c r="I97" s="1098"/>
      <c r="J97" s="1098"/>
      <c r="K97" s="1098"/>
      <c r="L97" s="1098"/>
      <c r="M97" s="1098"/>
      <c r="N97" s="1098"/>
      <c r="O97" s="1098"/>
      <c r="P97" s="1098"/>
      <c r="Q97" s="1098"/>
      <c r="R97" s="1098"/>
      <c r="S97" s="1098"/>
      <c r="T97" s="1098"/>
      <c r="U97" s="1098"/>
      <c r="V97" s="1098"/>
      <c r="W97" s="1098"/>
      <c r="X97" s="1098"/>
      <c r="Y97" s="1099"/>
      <c r="AZ97" s="183"/>
    </row>
    <row r="98" spans="1:52" ht="18.75" customHeight="1" thickBot="1">
      <c r="A98" s="1103" t="s">
        <v>272</v>
      </c>
      <c r="B98" s="1104"/>
      <c r="C98" s="1104"/>
      <c r="D98" s="1104"/>
      <c r="E98" s="1104"/>
      <c r="F98" s="1104"/>
      <c r="G98" s="1104"/>
      <c r="H98" s="1104"/>
      <c r="I98" s="1104"/>
      <c r="J98" s="1104"/>
      <c r="K98" s="1104"/>
      <c r="L98" s="1104"/>
      <c r="M98" s="1104"/>
      <c r="N98" s="1104"/>
      <c r="O98" s="1104"/>
      <c r="P98" s="1104"/>
      <c r="Q98" s="1104"/>
      <c r="R98" s="1104"/>
      <c r="S98" s="1104"/>
      <c r="T98" s="1104"/>
      <c r="U98" s="1104"/>
      <c r="V98" s="1104"/>
      <c r="W98" s="1104"/>
      <c r="X98" s="1104"/>
      <c r="Y98" s="1105"/>
      <c r="AZ98" s="183"/>
    </row>
    <row r="99" spans="1:52" ht="21" customHeight="1" thickBot="1">
      <c r="A99" s="592" t="s">
        <v>112</v>
      </c>
      <c r="B99" s="593" t="s">
        <v>217</v>
      </c>
      <c r="C99" s="396"/>
      <c r="D99" s="397" t="s">
        <v>169</v>
      </c>
      <c r="E99" s="397"/>
      <c r="F99" s="594"/>
      <c r="G99" s="485">
        <v>3</v>
      </c>
      <c r="H99" s="288">
        <v>90</v>
      </c>
      <c r="I99" s="288">
        <v>36</v>
      </c>
      <c r="J99" s="509">
        <v>18</v>
      </c>
      <c r="K99" s="509"/>
      <c r="L99" s="509">
        <v>18</v>
      </c>
      <c r="M99" s="295">
        <v>54</v>
      </c>
      <c r="N99" s="595"/>
      <c r="O99" s="596"/>
      <c r="P99" s="597"/>
      <c r="Q99" s="598"/>
      <c r="R99" s="509">
        <v>2</v>
      </c>
      <c r="S99" s="599">
        <v>2</v>
      </c>
      <c r="T99" s="598"/>
      <c r="U99" s="509"/>
      <c r="V99" s="599"/>
      <c r="W99" s="385"/>
      <c r="X99" s="245"/>
      <c r="Y99" s="386"/>
      <c r="AZ99" s="183"/>
    </row>
    <row r="100" spans="1:71" s="160" customFormat="1" ht="18.75" customHeight="1">
      <c r="A100" s="600"/>
      <c r="B100" s="601" t="s">
        <v>158</v>
      </c>
      <c r="C100" s="452"/>
      <c r="D100" s="453" t="s">
        <v>169</v>
      </c>
      <c r="E100" s="453"/>
      <c r="F100" s="602"/>
      <c r="G100" s="395">
        <v>3</v>
      </c>
      <c r="H100" s="401">
        <v>90</v>
      </c>
      <c r="I100" s="401">
        <v>36</v>
      </c>
      <c r="J100" s="603">
        <v>18</v>
      </c>
      <c r="K100" s="603"/>
      <c r="L100" s="603">
        <v>18</v>
      </c>
      <c r="M100" s="404">
        <v>54</v>
      </c>
      <c r="N100" s="604"/>
      <c r="O100" s="605"/>
      <c r="P100" s="606"/>
      <c r="Q100" s="607"/>
      <c r="R100" s="603">
        <v>2</v>
      </c>
      <c r="S100" s="608">
        <v>2</v>
      </c>
      <c r="T100" s="607"/>
      <c r="U100" s="603"/>
      <c r="V100" s="608"/>
      <c r="W100" s="136"/>
      <c r="X100" s="135"/>
      <c r="Y100" s="137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S100" s="609"/>
    </row>
    <row r="101" spans="1:65" s="160" customFormat="1" ht="18.75" customHeight="1">
      <c r="A101" s="610"/>
      <c r="B101" s="611" t="s">
        <v>159</v>
      </c>
      <c r="C101" s="454"/>
      <c r="D101" s="455" t="s">
        <v>169</v>
      </c>
      <c r="E101" s="455"/>
      <c r="F101" s="612"/>
      <c r="G101" s="326">
        <v>3</v>
      </c>
      <c r="H101" s="192">
        <v>90</v>
      </c>
      <c r="I101" s="192">
        <v>36</v>
      </c>
      <c r="J101" s="265"/>
      <c r="K101" s="265"/>
      <c r="L101" s="265">
        <v>36</v>
      </c>
      <c r="M101" s="193">
        <v>54</v>
      </c>
      <c r="N101" s="613"/>
      <c r="O101" s="614"/>
      <c r="P101" s="615"/>
      <c r="Q101" s="270"/>
      <c r="R101" s="265">
        <v>2</v>
      </c>
      <c r="S101" s="271">
        <v>2</v>
      </c>
      <c r="T101" s="270"/>
      <c r="U101" s="265"/>
      <c r="V101" s="271"/>
      <c r="W101" s="126"/>
      <c r="X101" s="8"/>
      <c r="Y101" s="127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</row>
    <row r="102" spans="1:25" ht="18.75" customHeight="1">
      <c r="A102" s="610"/>
      <c r="B102" s="611" t="s">
        <v>35</v>
      </c>
      <c r="C102" s="454"/>
      <c r="D102" s="455" t="s">
        <v>169</v>
      </c>
      <c r="E102" s="455"/>
      <c r="F102" s="612"/>
      <c r="G102" s="326">
        <v>3</v>
      </c>
      <c r="H102" s="192">
        <v>90</v>
      </c>
      <c r="I102" s="192">
        <v>36</v>
      </c>
      <c r="J102" s="265">
        <v>18</v>
      </c>
      <c r="K102" s="265"/>
      <c r="L102" s="265">
        <v>18</v>
      </c>
      <c r="M102" s="193">
        <v>54</v>
      </c>
      <c r="N102" s="613"/>
      <c r="O102" s="614"/>
      <c r="P102" s="615"/>
      <c r="Q102" s="270"/>
      <c r="R102" s="265">
        <v>2</v>
      </c>
      <c r="S102" s="271">
        <v>2</v>
      </c>
      <c r="T102" s="270"/>
      <c r="U102" s="265"/>
      <c r="V102" s="271"/>
      <c r="W102" s="126"/>
      <c r="X102" s="8"/>
      <c r="Y102" s="127"/>
    </row>
    <row r="103" spans="1:70" ht="18.75" customHeight="1">
      <c r="A103" s="610"/>
      <c r="B103" s="611" t="s">
        <v>160</v>
      </c>
      <c r="C103" s="454"/>
      <c r="D103" s="455" t="s">
        <v>169</v>
      </c>
      <c r="E103" s="455"/>
      <c r="F103" s="612"/>
      <c r="G103" s="326">
        <v>3</v>
      </c>
      <c r="H103" s="192">
        <v>90</v>
      </c>
      <c r="I103" s="192">
        <v>36</v>
      </c>
      <c r="J103" s="265">
        <v>18</v>
      </c>
      <c r="K103" s="265"/>
      <c r="L103" s="265">
        <v>18</v>
      </c>
      <c r="M103" s="193">
        <v>54</v>
      </c>
      <c r="N103" s="613"/>
      <c r="O103" s="614"/>
      <c r="P103" s="615"/>
      <c r="Q103" s="270"/>
      <c r="R103" s="265">
        <v>2</v>
      </c>
      <c r="S103" s="271">
        <v>2</v>
      </c>
      <c r="T103" s="270"/>
      <c r="U103" s="265"/>
      <c r="V103" s="271"/>
      <c r="W103" s="616"/>
      <c r="X103" s="180"/>
      <c r="Y103" s="276"/>
      <c r="BR103" s="164"/>
    </row>
    <row r="104" spans="1:25" ht="18.75" customHeight="1">
      <c r="A104" s="266"/>
      <c r="B104" s="269" t="s">
        <v>161</v>
      </c>
      <c r="C104" s="456"/>
      <c r="D104" s="449" t="s">
        <v>169</v>
      </c>
      <c r="E104" s="449"/>
      <c r="F104" s="457"/>
      <c r="G104" s="273" t="s">
        <v>223</v>
      </c>
      <c r="H104" s="272" t="s">
        <v>224</v>
      </c>
      <c r="I104" s="272" t="s">
        <v>225</v>
      </c>
      <c r="J104" s="272" t="s">
        <v>226</v>
      </c>
      <c r="K104" s="272"/>
      <c r="L104" s="272" t="s">
        <v>226</v>
      </c>
      <c r="M104" s="274" t="s">
        <v>227</v>
      </c>
      <c r="N104" s="273"/>
      <c r="O104" s="272"/>
      <c r="P104" s="274"/>
      <c r="Q104" s="273"/>
      <c r="R104" s="272" t="s">
        <v>116</v>
      </c>
      <c r="S104" s="274" t="s">
        <v>116</v>
      </c>
      <c r="T104" s="273"/>
      <c r="U104" s="272"/>
      <c r="V104" s="274"/>
      <c r="W104" s="126"/>
      <c r="X104" s="8"/>
      <c r="Y104" s="127"/>
    </row>
    <row r="105" spans="1:25" ht="18.75" customHeight="1">
      <c r="A105" s="190"/>
      <c r="B105" s="200" t="s">
        <v>156</v>
      </c>
      <c r="C105" s="144"/>
      <c r="D105" s="17" t="s">
        <v>169</v>
      </c>
      <c r="E105" s="17"/>
      <c r="F105" s="73"/>
      <c r="G105" s="194">
        <v>3</v>
      </c>
      <c r="H105" s="192">
        <v>90</v>
      </c>
      <c r="I105" s="192">
        <v>36</v>
      </c>
      <c r="J105" s="192">
        <v>18</v>
      </c>
      <c r="K105" s="192"/>
      <c r="L105" s="192">
        <v>18</v>
      </c>
      <c r="M105" s="193">
        <v>54</v>
      </c>
      <c r="N105" s="126"/>
      <c r="O105" s="8"/>
      <c r="P105" s="127"/>
      <c r="Q105" s="194"/>
      <c r="R105" s="192">
        <v>2</v>
      </c>
      <c r="S105" s="193">
        <v>2</v>
      </c>
      <c r="T105" s="195"/>
      <c r="U105" s="192"/>
      <c r="V105" s="193"/>
      <c r="W105" s="126"/>
      <c r="X105" s="180"/>
      <c r="Y105" s="276"/>
    </row>
    <row r="106" spans="1:25" ht="18.75" customHeight="1">
      <c r="A106" s="190"/>
      <c r="B106" s="206" t="s">
        <v>44</v>
      </c>
      <c r="C106" s="144"/>
      <c r="D106" s="17" t="s">
        <v>169</v>
      </c>
      <c r="E106" s="17"/>
      <c r="F106" s="73"/>
      <c r="G106" s="194">
        <v>3</v>
      </c>
      <c r="H106" s="192">
        <v>90</v>
      </c>
      <c r="I106" s="192">
        <v>36</v>
      </c>
      <c r="J106" s="192">
        <v>18</v>
      </c>
      <c r="K106" s="192"/>
      <c r="L106" s="192">
        <v>18</v>
      </c>
      <c r="M106" s="193">
        <v>54</v>
      </c>
      <c r="N106" s="126"/>
      <c r="O106" s="8"/>
      <c r="P106" s="127"/>
      <c r="Q106" s="194"/>
      <c r="R106" s="192">
        <v>2</v>
      </c>
      <c r="S106" s="193">
        <v>2</v>
      </c>
      <c r="T106" s="195"/>
      <c r="U106" s="192"/>
      <c r="V106" s="193"/>
      <c r="W106" s="126"/>
      <c r="X106" s="8"/>
      <c r="Y106" s="127"/>
    </row>
    <row r="107" spans="1:49" ht="18.75" customHeight="1" thickBot="1">
      <c r="A107" s="267"/>
      <c r="B107" s="268" t="s">
        <v>218</v>
      </c>
      <c r="C107" s="458"/>
      <c r="D107" s="459"/>
      <c r="E107" s="459"/>
      <c r="F107" s="460"/>
      <c r="G107" s="211">
        <v>3</v>
      </c>
      <c r="H107" s="212">
        <v>90</v>
      </c>
      <c r="I107" s="212"/>
      <c r="J107" s="212"/>
      <c r="K107" s="212"/>
      <c r="L107" s="212"/>
      <c r="M107" s="213"/>
      <c r="N107" s="217"/>
      <c r="O107" s="218"/>
      <c r="P107" s="219"/>
      <c r="Q107" s="211"/>
      <c r="R107" s="212"/>
      <c r="S107" s="220"/>
      <c r="T107" s="221"/>
      <c r="U107" s="212"/>
      <c r="V107" s="213"/>
      <c r="W107" s="140"/>
      <c r="X107" s="12"/>
      <c r="Y107" s="139"/>
      <c r="AW107" s="164"/>
    </row>
    <row r="108" spans="1:71" ht="18.75" customHeight="1" thickBot="1">
      <c r="A108" s="409" t="s">
        <v>113</v>
      </c>
      <c r="B108" s="617" t="s">
        <v>219</v>
      </c>
      <c r="C108" s="406"/>
      <c r="D108" s="288">
        <v>5</v>
      </c>
      <c r="E108" s="288"/>
      <c r="F108" s="407"/>
      <c r="G108" s="294">
        <v>3</v>
      </c>
      <c r="H108" s="288">
        <v>90</v>
      </c>
      <c r="I108" s="288">
        <v>30</v>
      </c>
      <c r="J108" s="288">
        <v>15</v>
      </c>
      <c r="K108" s="288"/>
      <c r="L108" s="288">
        <v>15</v>
      </c>
      <c r="M108" s="295">
        <v>60</v>
      </c>
      <c r="N108" s="406"/>
      <c r="O108" s="408"/>
      <c r="P108" s="407"/>
      <c r="Q108" s="294"/>
      <c r="R108" s="288"/>
      <c r="S108" s="295"/>
      <c r="T108" s="294">
        <v>2</v>
      </c>
      <c r="U108" s="288"/>
      <c r="V108" s="295"/>
      <c r="W108" s="298"/>
      <c r="X108" s="299"/>
      <c r="Y108" s="300"/>
      <c r="BS108" s="164"/>
    </row>
    <row r="109" spans="1:25" ht="18.75" customHeight="1">
      <c r="A109" s="197"/>
      <c r="B109" s="399" t="s">
        <v>159</v>
      </c>
      <c r="C109" s="461"/>
      <c r="D109" s="462">
        <v>5</v>
      </c>
      <c r="E109" s="462"/>
      <c r="F109" s="463"/>
      <c r="G109" s="403">
        <v>3</v>
      </c>
      <c r="H109" s="401">
        <v>90</v>
      </c>
      <c r="I109" s="401">
        <v>30</v>
      </c>
      <c r="J109" s="401"/>
      <c r="K109" s="401"/>
      <c r="L109" s="401">
        <v>30</v>
      </c>
      <c r="M109" s="404">
        <v>60</v>
      </c>
      <c r="N109" s="400"/>
      <c r="O109" s="405"/>
      <c r="P109" s="402"/>
      <c r="Q109" s="403"/>
      <c r="R109" s="401"/>
      <c r="S109" s="404"/>
      <c r="T109" s="403">
        <v>2</v>
      </c>
      <c r="U109" s="401"/>
      <c r="V109" s="402"/>
      <c r="W109" s="136"/>
      <c r="X109" s="135"/>
      <c r="Y109" s="137"/>
    </row>
    <row r="110" spans="1:25" ht="18.75" customHeight="1">
      <c r="A110" s="190"/>
      <c r="B110" s="277" t="s">
        <v>110</v>
      </c>
      <c r="C110" s="464"/>
      <c r="D110" s="465">
        <v>5</v>
      </c>
      <c r="E110" s="465"/>
      <c r="F110" s="466"/>
      <c r="G110" s="194">
        <v>3</v>
      </c>
      <c r="H110" s="192">
        <v>90</v>
      </c>
      <c r="I110" s="192">
        <v>30</v>
      </c>
      <c r="J110" s="192">
        <v>20</v>
      </c>
      <c r="K110" s="192"/>
      <c r="L110" s="192">
        <v>10</v>
      </c>
      <c r="M110" s="193">
        <v>60</v>
      </c>
      <c r="N110" s="214"/>
      <c r="O110" s="208"/>
      <c r="P110" s="215"/>
      <c r="Q110" s="194"/>
      <c r="R110" s="192"/>
      <c r="S110" s="193"/>
      <c r="T110" s="194">
        <v>2</v>
      </c>
      <c r="U110" s="192"/>
      <c r="V110" s="193"/>
      <c r="W110" s="126"/>
      <c r="X110" s="8"/>
      <c r="Y110" s="127"/>
    </row>
    <row r="111" spans="1:71" ht="18.75" customHeight="1">
      <c r="A111" s="190"/>
      <c r="B111" s="277" t="s">
        <v>66</v>
      </c>
      <c r="C111" s="464"/>
      <c r="D111" s="465">
        <v>5</v>
      </c>
      <c r="E111" s="465"/>
      <c r="F111" s="466"/>
      <c r="G111" s="194">
        <v>3</v>
      </c>
      <c r="H111" s="192">
        <v>90</v>
      </c>
      <c r="I111" s="192">
        <v>30</v>
      </c>
      <c r="J111" s="192">
        <v>20</v>
      </c>
      <c r="K111" s="192"/>
      <c r="L111" s="192">
        <v>10</v>
      </c>
      <c r="M111" s="193">
        <v>60</v>
      </c>
      <c r="N111" s="214"/>
      <c r="O111" s="208"/>
      <c r="P111" s="215"/>
      <c r="Q111" s="194"/>
      <c r="R111" s="192"/>
      <c r="S111" s="193"/>
      <c r="T111" s="194">
        <v>2</v>
      </c>
      <c r="U111" s="192"/>
      <c r="V111" s="193"/>
      <c r="W111" s="126"/>
      <c r="X111" s="8"/>
      <c r="Y111" s="127"/>
      <c r="BS111" s="164"/>
    </row>
    <row r="112" spans="1:25" ht="18.75" customHeight="1">
      <c r="A112" s="190"/>
      <c r="B112" s="277" t="s">
        <v>220</v>
      </c>
      <c r="C112" s="464"/>
      <c r="D112" s="465">
        <v>5</v>
      </c>
      <c r="E112" s="465"/>
      <c r="F112" s="466"/>
      <c r="G112" s="209">
        <v>3</v>
      </c>
      <c r="H112" s="192">
        <v>90</v>
      </c>
      <c r="I112" s="192">
        <v>30</v>
      </c>
      <c r="J112" s="192">
        <v>20</v>
      </c>
      <c r="K112" s="192"/>
      <c r="L112" s="192">
        <v>10</v>
      </c>
      <c r="M112" s="193">
        <v>60</v>
      </c>
      <c r="N112" s="214"/>
      <c r="O112" s="208"/>
      <c r="P112" s="215"/>
      <c r="Q112" s="194"/>
      <c r="R112" s="192"/>
      <c r="S112" s="193"/>
      <c r="T112" s="194">
        <v>2</v>
      </c>
      <c r="U112" s="192"/>
      <c r="V112" s="193"/>
      <c r="W112" s="126"/>
      <c r="X112" s="8"/>
      <c r="Y112" s="127"/>
    </row>
    <row r="113" spans="1:25" ht="18.75" customHeight="1" thickBot="1">
      <c r="A113" s="267"/>
      <c r="B113" s="278" t="s">
        <v>218</v>
      </c>
      <c r="C113" s="467"/>
      <c r="D113" s="459"/>
      <c r="E113" s="459"/>
      <c r="F113" s="468"/>
      <c r="G113" s="211">
        <v>3</v>
      </c>
      <c r="H113" s="212">
        <v>90</v>
      </c>
      <c r="I113" s="212"/>
      <c r="J113" s="212"/>
      <c r="K113" s="212"/>
      <c r="L113" s="212"/>
      <c r="M113" s="213"/>
      <c r="N113" s="221"/>
      <c r="O113" s="279"/>
      <c r="P113" s="220"/>
      <c r="Q113" s="211"/>
      <c r="R113" s="212"/>
      <c r="S113" s="213"/>
      <c r="T113" s="211"/>
      <c r="U113" s="212"/>
      <c r="V113" s="213"/>
      <c r="W113" s="140"/>
      <c r="X113" s="12"/>
      <c r="Y113" s="139"/>
    </row>
    <row r="114" spans="1:25" ht="21.75" customHeight="1" thickBot="1">
      <c r="A114" s="409" t="s">
        <v>114</v>
      </c>
      <c r="B114" s="618" t="s">
        <v>221</v>
      </c>
      <c r="C114" s="406"/>
      <c r="D114" s="288" t="s">
        <v>171</v>
      </c>
      <c r="E114" s="288"/>
      <c r="F114" s="407"/>
      <c r="G114" s="294">
        <v>3</v>
      </c>
      <c r="H114" s="288">
        <v>90</v>
      </c>
      <c r="I114" s="288">
        <v>36</v>
      </c>
      <c r="J114" s="288">
        <v>18</v>
      </c>
      <c r="K114" s="288"/>
      <c r="L114" s="288">
        <v>18</v>
      </c>
      <c r="M114" s="295">
        <v>54</v>
      </c>
      <c r="N114" s="406"/>
      <c r="O114" s="408"/>
      <c r="P114" s="407"/>
      <c r="Q114" s="294"/>
      <c r="R114" s="288"/>
      <c r="S114" s="295"/>
      <c r="T114" s="294"/>
      <c r="U114" s="288">
        <v>2</v>
      </c>
      <c r="V114" s="295">
        <v>2</v>
      </c>
      <c r="W114" s="298"/>
      <c r="X114" s="299"/>
      <c r="Y114" s="300"/>
    </row>
    <row r="115" spans="1:25" ht="18.75" customHeight="1">
      <c r="A115" s="197"/>
      <c r="B115" s="399" t="s">
        <v>157</v>
      </c>
      <c r="C115" s="461"/>
      <c r="D115" s="462" t="s">
        <v>171</v>
      </c>
      <c r="E115" s="462"/>
      <c r="F115" s="463"/>
      <c r="G115" s="403">
        <v>3</v>
      </c>
      <c r="H115" s="401">
        <v>90</v>
      </c>
      <c r="I115" s="401">
        <v>36</v>
      </c>
      <c r="J115" s="401">
        <v>18</v>
      </c>
      <c r="K115" s="401"/>
      <c r="L115" s="401">
        <v>18</v>
      </c>
      <c r="M115" s="404">
        <v>54</v>
      </c>
      <c r="N115" s="400"/>
      <c r="O115" s="405"/>
      <c r="P115" s="402"/>
      <c r="Q115" s="403"/>
      <c r="R115" s="401"/>
      <c r="S115" s="404"/>
      <c r="T115" s="403"/>
      <c r="U115" s="401">
        <v>2</v>
      </c>
      <c r="V115" s="404">
        <v>2</v>
      </c>
      <c r="W115" s="136"/>
      <c r="X115" s="135"/>
      <c r="Y115" s="137"/>
    </row>
    <row r="116" spans="1:25" ht="18.75" customHeight="1">
      <c r="A116" s="190"/>
      <c r="B116" s="280" t="s">
        <v>159</v>
      </c>
      <c r="C116" s="469"/>
      <c r="D116" s="465" t="s">
        <v>171</v>
      </c>
      <c r="E116" s="465"/>
      <c r="F116" s="470"/>
      <c r="G116" s="194">
        <v>3</v>
      </c>
      <c r="H116" s="192">
        <v>90</v>
      </c>
      <c r="I116" s="192">
        <v>36</v>
      </c>
      <c r="J116" s="192"/>
      <c r="K116" s="192"/>
      <c r="L116" s="192">
        <v>36</v>
      </c>
      <c r="M116" s="193">
        <v>54</v>
      </c>
      <c r="N116" s="207"/>
      <c r="O116" s="198"/>
      <c r="P116" s="216"/>
      <c r="Q116" s="194"/>
      <c r="R116" s="192"/>
      <c r="S116" s="193"/>
      <c r="T116" s="194"/>
      <c r="U116" s="192">
        <v>2</v>
      </c>
      <c r="V116" s="193">
        <v>2</v>
      </c>
      <c r="W116" s="126"/>
      <c r="X116" s="8"/>
      <c r="Y116" s="127"/>
    </row>
    <row r="117" spans="1:25" ht="18.75" customHeight="1">
      <c r="A117" s="190"/>
      <c r="B117" s="281" t="s">
        <v>56</v>
      </c>
      <c r="C117" s="240"/>
      <c r="D117" s="17" t="s">
        <v>171</v>
      </c>
      <c r="E117" s="17"/>
      <c r="F117" s="145"/>
      <c r="G117" s="210">
        <v>3</v>
      </c>
      <c r="H117" s="192">
        <v>90</v>
      </c>
      <c r="I117" s="192">
        <v>36</v>
      </c>
      <c r="J117" s="192">
        <v>18</v>
      </c>
      <c r="K117" s="192"/>
      <c r="L117" s="192">
        <v>18</v>
      </c>
      <c r="M117" s="193">
        <v>54</v>
      </c>
      <c r="N117" s="191"/>
      <c r="O117" s="6"/>
      <c r="P117" s="153"/>
      <c r="Q117" s="194"/>
      <c r="R117" s="192"/>
      <c r="S117" s="193"/>
      <c r="T117" s="195"/>
      <c r="U117" s="196">
        <v>2</v>
      </c>
      <c r="V117" s="193">
        <v>2</v>
      </c>
      <c r="W117" s="126"/>
      <c r="X117" s="8"/>
      <c r="Y117" s="127"/>
    </row>
    <row r="118" spans="1:25" ht="18.75" customHeight="1">
      <c r="A118" s="190"/>
      <c r="B118" s="280" t="s">
        <v>58</v>
      </c>
      <c r="C118" s="469"/>
      <c r="D118" s="465" t="s">
        <v>171</v>
      </c>
      <c r="E118" s="465"/>
      <c r="F118" s="471"/>
      <c r="G118" s="194">
        <v>3</v>
      </c>
      <c r="H118" s="192">
        <v>90</v>
      </c>
      <c r="I118" s="192">
        <v>36</v>
      </c>
      <c r="J118" s="192">
        <v>18</v>
      </c>
      <c r="K118" s="192"/>
      <c r="L118" s="192">
        <v>18</v>
      </c>
      <c r="M118" s="193">
        <v>54</v>
      </c>
      <c r="N118" s="207"/>
      <c r="O118" s="198"/>
      <c r="P118" s="216"/>
      <c r="Q118" s="194"/>
      <c r="R118" s="192"/>
      <c r="S118" s="193"/>
      <c r="T118" s="194"/>
      <c r="U118" s="192">
        <v>2</v>
      </c>
      <c r="V118" s="193">
        <v>2</v>
      </c>
      <c r="W118" s="126"/>
      <c r="X118" s="8"/>
      <c r="Y118" s="127"/>
    </row>
    <row r="119" spans="1:65" s="183" customFormat="1" ht="18.75" customHeight="1">
      <c r="A119" s="190"/>
      <c r="B119" s="282" t="s">
        <v>162</v>
      </c>
      <c r="C119" s="469"/>
      <c r="D119" s="465" t="s">
        <v>171</v>
      </c>
      <c r="E119" s="465"/>
      <c r="F119" s="471"/>
      <c r="G119" s="194">
        <v>3</v>
      </c>
      <c r="H119" s="192">
        <v>90</v>
      </c>
      <c r="I119" s="192">
        <v>36</v>
      </c>
      <c r="J119" s="192">
        <v>18</v>
      </c>
      <c r="K119" s="192"/>
      <c r="L119" s="192">
        <v>18</v>
      </c>
      <c r="M119" s="193">
        <v>54</v>
      </c>
      <c r="N119" s="207"/>
      <c r="O119" s="198"/>
      <c r="P119" s="216"/>
      <c r="Q119" s="194"/>
      <c r="R119" s="192"/>
      <c r="S119" s="193"/>
      <c r="T119" s="194"/>
      <c r="U119" s="192">
        <v>2</v>
      </c>
      <c r="V119" s="193">
        <v>2</v>
      </c>
      <c r="W119" s="126"/>
      <c r="X119" s="8"/>
      <c r="Y119" s="127"/>
      <c r="BB119" s="307"/>
      <c r="BC119" s="307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</row>
    <row r="120" spans="1:25" ht="21" customHeight="1">
      <c r="A120" s="190"/>
      <c r="B120" s="282" t="s">
        <v>45</v>
      </c>
      <c r="C120" s="469"/>
      <c r="D120" s="465" t="s">
        <v>171</v>
      </c>
      <c r="E120" s="465"/>
      <c r="F120" s="471"/>
      <c r="G120" s="194">
        <v>3</v>
      </c>
      <c r="H120" s="192">
        <v>90</v>
      </c>
      <c r="I120" s="192">
        <v>36</v>
      </c>
      <c r="J120" s="192">
        <v>18</v>
      </c>
      <c r="K120" s="192"/>
      <c r="L120" s="192">
        <v>18</v>
      </c>
      <c r="M120" s="193">
        <v>54</v>
      </c>
      <c r="N120" s="207"/>
      <c r="O120" s="198"/>
      <c r="P120" s="216"/>
      <c r="Q120" s="194"/>
      <c r="R120" s="192"/>
      <c r="S120" s="193"/>
      <c r="T120" s="194"/>
      <c r="U120" s="192">
        <v>2</v>
      </c>
      <c r="V120" s="193">
        <v>2</v>
      </c>
      <c r="W120" s="126"/>
      <c r="X120" s="8"/>
      <c r="Y120" s="127"/>
    </row>
    <row r="121" spans="1:25" ht="21" customHeight="1" thickBot="1">
      <c r="A121" s="267"/>
      <c r="B121" s="283" t="s">
        <v>218</v>
      </c>
      <c r="C121" s="472"/>
      <c r="D121" s="473"/>
      <c r="E121" s="473"/>
      <c r="F121" s="474"/>
      <c r="G121" s="284">
        <v>3</v>
      </c>
      <c r="H121" s="285">
        <v>90</v>
      </c>
      <c r="I121" s="285"/>
      <c r="J121" s="285"/>
      <c r="K121" s="285"/>
      <c r="L121" s="285"/>
      <c r="M121" s="286"/>
      <c r="N121" s="217"/>
      <c r="O121" s="218"/>
      <c r="P121" s="219"/>
      <c r="Q121" s="211"/>
      <c r="R121" s="212"/>
      <c r="S121" s="213"/>
      <c r="T121" s="211"/>
      <c r="U121" s="212"/>
      <c r="V121" s="213"/>
      <c r="W121" s="296"/>
      <c r="X121" s="55"/>
      <c r="Y121" s="297"/>
    </row>
    <row r="122" spans="1:65" s="184" customFormat="1" ht="18" customHeight="1" thickBot="1">
      <c r="A122" s="1095" t="s">
        <v>222</v>
      </c>
      <c r="B122" s="1096"/>
      <c r="C122" s="287"/>
      <c r="D122" s="288"/>
      <c r="E122" s="288"/>
      <c r="F122" s="289"/>
      <c r="G122" s="290">
        <f>G99+G108+G114</f>
        <v>9</v>
      </c>
      <c r="H122" s="290">
        <f aca="true" t="shared" si="21" ref="H122:M122">H99+H108+H114</f>
        <v>270</v>
      </c>
      <c r="I122" s="290">
        <f t="shared" si="21"/>
        <v>102</v>
      </c>
      <c r="J122" s="290">
        <f t="shared" si="21"/>
        <v>51</v>
      </c>
      <c r="K122" s="290">
        <f t="shared" si="21"/>
        <v>0</v>
      </c>
      <c r="L122" s="290">
        <f t="shared" si="21"/>
        <v>51</v>
      </c>
      <c r="M122" s="291">
        <f t="shared" si="21"/>
        <v>168</v>
      </c>
      <c r="N122" s="287"/>
      <c r="O122" s="292"/>
      <c r="P122" s="293"/>
      <c r="Q122" s="294"/>
      <c r="R122" s="288">
        <v>2</v>
      </c>
      <c r="S122" s="295">
        <v>2</v>
      </c>
      <c r="T122" s="294">
        <v>2</v>
      </c>
      <c r="U122" s="288">
        <v>2</v>
      </c>
      <c r="V122" s="295">
        <v>2</v>
      </c>
      <c r="W122" s="298"/>
      <c r="X122" s="299"/>
      <c r="Y122" s="300"/>
      <c r="AU122" s="503"/>
      <c r="AZ122" s="183"/>
      <c r="BA122" s="164"/>
      <c r="BB122" s="307"/>
      <c r="BC122" s="307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</row>
    <row r="123" spans="1:65" s="184" customFormat="1" ht="18" customHeight="1" thickBot="1">
      <c r="A123" s="1090" t="s">
        <v>235</v>
      </c>
      <c r="B123" s="1091"/>
      <c r="C123" s="1091"/>
      <c r="D123" s="1091"/>
      <c r="E123" s="1091"/>
      <c r="F123" s="1091"/>
      <c r="G123" s="1092"/>
      <c r="H123" s="1092"/>
      <c r="I123" s="1092"/>
      <c r="J123" s="1092"/>
      <c r="K123" s="1092"/>
      <c r="L123" s="1092"/>
      <c r="M123" s="1092"/>
      <c r="N123" s="1091"/>
      <c r="O123" s="1091"/>
      <c r="P123" s="1091"/>
      <c r="Q123" s="1091"/>
      <c r="R123" s="1091"/>
      <c r="S123" s="1091"/>
      <c r="T123" s="1091"/>
      <c r="U123" s="1091"/>
      <c r="V123" s="1091"/>
      <c r="W123" s="1091"/>
      <c r="X123" s="1091"/>
      <c r="Y123" s="1093"/>
      <c r="AU123" s="503"/>
      <c r="AZ123" s="183"/>
      <c r="BA123" s="164"/>
      <c r="BB123" s="307"/>
      <c r="BC123" s="307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</row>
    <row r="124" spans="1:65" s="184" customFormat="1" ht="18" customHeight="1" thickBot="1">
      <c r="A124" s="1075" t="s">
        <v>326</v>
      </c>
      <c r="B124" s="1076"/>
      <c r="C124" s="1076"/>
      <c r="D124" s="1076"/>
      <c r="E124" s="1076"/>
      <c r="F124" s="1076"/>
      <c r="G124" s="1076"/>
      <c r="H124" s="1076"/>
      <c r="I124" s="1076"/>
      <c r="J124" s="1076"/>
      <c r="K124" s="1076"/>
      <c r="L124" s="1076"/>
      <c r="M124" s="1076"/>
      <c r="N124" s="1076"/>
      <c r="O124" s="1076"/>
      <c r="P124" s="1076"/>
      <c r="Q124" s="1076"/>
      <c r="R124" s="1076"/>
      <c r="S124" s="1076"/>
      <c r="T124" s="1076"/>
      <c r="U124" s="1076"/>
      <c r="V124" s="1076"/>
      <c r="W124" s="1076"/>
      <c r="X124" s="1076"/>
      <c r="Y124" s="1077"/>
      <c r="AU124" s="503"/>
      <c r="AZ124" s="183"/>
      <c r="BA124" s="164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  <c r="BM124" s="307"/>
    </row>
    <row r="125" spans="1:65" s="229" customFormat="1" ht="28.5" customHeight="1" thickBot="1">
      <c r="A125" s="619" t="s">
        <v>253</v>
      </c>
      <c r="B125" s="646" t="s">
        <v>298</v>
      </c>
      <c r="C125" s="647"/>
      <c r="D125" s="719"/>
      <c r="E125" s="720"/>
      <c r="F125" s="721"/>
      <c r="G125" s="502">
        <f aca="true" t="shared" si="22" ref="G125:M125">G126+G127+G128+G129</f>
        <v>16</v>
      </c>
      <c r="H125" s="502">
        <f t="shared" si="22"/>
        <v>480</v>
      </c>
      <c r="I125" s="502">
        <f t="shared" si="22"/>
        <v>180</v>
      </c>
      <c r="J125" s="502">
        <f t="shared" si="22"/>
        <v>105</v>
      </c>
      <c r="K125" s="502">
        <f t="shared" si="22"/>
        <v>15</v>
      </c>
      <c r="L125" s="502">
        <f t="shared" si="22"/>
        <v>60</v>
      </c>
      <c r="M125" s="502">
        <f t="shared" si="22"/>
        <v>300</v>
      </c>
      <c r="N125" s="502"/>
      <c r="O125" s="502"/>
      <c r="P125" s="502"/>
      <c r="Q125" s="502"/>
      <c r="R125" s="502"/>
      <c r="S125" s="502"/>
      <c r="T125" s="502">
        <f>SUM(T126:T129)</f>
        <v>12</v>
      </c>
      <c r="U125" s="720"/>
      <c r="V125" s="721"/>
      <c r="W125" s="722"/>
      <c r="X125" s="721"/>
      <c r="Y125" s="711"/>
      <c r="AU125" s="253"/>
      <c r="BB125" s="307"/>
      <c r="BC125" s="307"/>
      <c r="BD125" s="307"/>
      <c r="BE125" s="307"/>
      <c r="BF125" s="307"/>
      <c r="BG125" s="307"/>
      <c r="BH125" s="307"/>
      <c r="BI125" s="307"/>
      <c r="BJ125" s="307"/>
      <c r="BK125" s="307"/>
      <c r="BL125" s="307"/>
      <c r="BM125" s="307"/>
    </row>
    <row r="126" spans="1:68" s="184" customFormat="1" ht="25.5" customHeight="1">
      <c r="A126" s="787"/>
      <c r="B126" s="712" t="s">
        <v>127</v>
      </c>
      <c r="C126" s="275"/>
      <c r="D126" s="713">
        <v>5</v>
      </c>
      <c r="E126" s="116"/>
      <c r="F126" s="133"/>
      <c r="G126" s="714">
        <v>6</v>
      </c>
      <c r="H126" s="116">
        <f>G126*30</f>
        <v>180</v>
      </c>
      <c r="I126" s="117">
        <f aca="true" t="shared" si="23" ref="I126:I131">J126+K126+L126</f>
        <v>75</v>
      </c>
      <c r="J126" s="715">
        <v>45</v>
      </c>
      <c r="K126" s="715">
        <v>15</v>
      </c>
      <c r="L126" s="716">
        <v>15</v>
      </c>
      <c r="M126" s="133">
        <f aca="true" t="shared" si="24" ref="M126:M131">H126-I126</f>
        <v>105</v>
      </c>
      <c r="N126" s="118"/>
      <c r="O126" s="119"/>
      <c r="P126" s="717"/>
      <c r="Q126" s="118"/>
      <c r="R126" s="119"/>
      <c r="S126" s="717"/>
      <c r="T126" s="161">
        <v>5</v>
      </c>
      <c r="U126" s="162"/>
      <c r="V126" s="718"/>
      <c r="W126" s="161"/>
      <c r="X126" s="162"/>
      <c r="Y126" s="621"/>
      <c r="AU126" s="253"/>
      <c r="AZ126" s="183"/>
      <c r="BA126" s="164"/>
      <c r="BB126" s="307"/>
      <c r="BC126" s="307"/>
      <c r="BD126" s="307"/>
      <c r="BE126" s="307"/>
      <c r="BF126" s="307"/>
      <c r="BG126" s="307"/>
      <c r="BH126" s="307"/>
      <c r="BI126" s="307"/>
      <c r="BJ126" s="307"/>
      <c r="BK126" s="307"/>
      <c r="BL126" s="307"/>
      <c r="BM126" s="307"/>
      <c r="BO126" s="155"/>
      <c r="BP126" s="155"/>
    </row>
    <row r="127" spans="1:67" s="184" customFormat="1" ht="21" customHeight="1">
      <c r="A127" s="788"/>
      <c r="B127" s="623" t="s">
        <v>106</v>
      </c>
      <c r="C127" s="232"/>
      <c r="D127" s="243" t="s">
        <v>259</v>
      </c>
      <c r="E127" s="23"/>
      <c r="F127" s="25"/>
      <c r="G127" s="240">
        <v>4</v>
      </c>
      <c r="H127" s="23">
        <f>PRODUCT(G127,30)</f>
        <v>120</v>
      </c>
      <c r="I127" s="24">
        <f t="shared" si="23"/>
        <v>45</v>
      </c>
      <c r="J127" s="24">
        <v>15</v>
      </c>
      <c r="K127" s="24"/>
      <c r="L127" s="24">
        <v>30</v>
      </c>
      <c r="M127" s="25">
        <f t="shared" si="24"/>
        <v>75</v>
      </c>
      <c r="N127" s="68"/>
      <c r="O127" s="66"/>
      <c r="P127" s="568"/>
      <c r="Q127" s="68"/>
      <c r="R127" s="66"/>
      <c r="S127" s="568"/>
      <c r="T127" s="57">
        <v>3</v>
      </c>
      <c r="U127" s="66"/>
      <c r="V127" s="568"/>
      <c r="W127" s="57"/>
      <c r="X127" s="56"/>
      <c r="Y127" s="624"/>
      <c r="AU127" s="253"/>
      <c r="AZ127" s="183"/>
      <c r="BA127" s="164"/>
      <c r="BB127" s="307"/>
      <c r="BC127" s="307"/>
      <c r="BD127" s="307"/>
      <c r="BE127" s="307"/>
      <c r="BF127" s="307"/>
      <c r="BG127" s="307"/>
      <c r="BH127" s="307"/>
      <c r="BI127" s="307"/>
      <c r="BJ127" s="307"/>
      <c r="BK127" s="307"/>
      <c r="BL127" s="307"/>
      <c r="BM127" s="307"/>
      <c r="BO127" s="155"/>
    </row>
    <row r="128" spans="1:67" s="184" customFormat="1" ht="18.75" customHeight="1">
      <c r="A128" s="788"/>
      <c r="B128" s="625" t="s">
        <v>317</v>
      </c>
      <c r="C128" s="501"/>
      <c r="D128" s="149">
        <v>5</v>
      </c>
      <c r="E128" s="149"/>
      <c r="F128" s="158"/>
      <c r="G128" s="328">
        <v>3</v>
      </c>
      <c r="H128" s="149">
        <f aca="true" t="shared" si="25" ref="H128:H133">G128*30</f>
        <v>90</v>
      </c>
      <c r="I128" s="157">
        <f t="shared" si="23"/>
        <v>30</v>
      </c>
      <c r="J128" s="149">
        <v>30</v>
      </c>
      <c r="K128" s="149"/>
      <c r="L128" s="149"/>
      <c r="M128" s="27">
        <f t="shared" si="24"/>
        <v>60</v>
      </c>
      <c r="N128" s="578"/>
      <c r="O128" s="579"/>
      <c r="P128" s="580"/>
      <c r="Q128" s="578"/>
      <c r="R128" s="579"/>
      <c r="S128" s="580"/>
      <c r="T128" s="306">
        <v>2</v>
      </c>
      <c r="U128" s="581"/>
      <c r="V128" s="582"/>
      <c r="W128" s="626"/>
      <c r="X128" s="627"/>
      <c r="Y128" s="624"/>
      <c r="AU128" s="253"/>
      <c r="AZ128" s="183"/>
      <c r="BA128" s="164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O128" s="155"/>
    </row>
    <row r="129" spans="1:65" ht="32.25" customHeight="1">
      <c r="A129" s="789"/>
      <c r="B129" s="723" t="s">
        <v>301</v>
      </c>
      <c r="C129" s="629"/>
      <c r="D129" s="630">
        <v>5</v>
      </c>
      <c r="E129" s="631"/>
      <c r="F129" s="632"/>
      <c r="G129" s="489">
        <v>3</v>
      </c>
      <c r="H129" s="149">
        <f t="shared" si="25"/>
        <v>90</v>
      </c>
      <c r="I129" s="157">
        <f t="shared" si="23"/>
        <v>30</v>
      </c>
      <c r="J129" s="149">
        <v>15</v>
      </c>
      <c r="K129" s="149"/>
      <c r="L129" s="149">
        <v>15</v>
      </c>
      <c r="M129" s="27">
        <f t="shared" si="24"/>
        <v>60</v>
      </c>
      <c r="N129" s="626"/>
      <c r="O129" s="627"/>
      <c r="P129" s="633"/>
      <c r="Q129" s="626"/>
      <c r="R129" s="627"/>
      <c r="S129" s="633"/>
      <c r="T129" s="626">
        <v>2</v>
      </c>
      <c r="U129" s="627"/>
      <c r="V129" s="633"/>
      <c r="W129" s="626"/>
      <c r="X129" s="627"/>
      <c r="Y129" s="624"/>
      <c r="AU129" s="253"/>
      <c r="AZ129" s="183"/>
      <c r="BA129" s="164"/>
      <c r="BB129" s="307"/>
      <c r="BC129" s="307"/>
      <c r="BD129" s="307"/>
      <c r="BE129" s="307"/>
      <c r="BF129" s="307"/>
      <c r="BG129" s="307"/>
      <c r="BH129" s="307"/>
      <c r="BI129" s="307"/>
      <c r="BJ129" s="307"/>
      <c r="BK129" s="307"/>
      <c r="BL129" s="307"/>
      <c r="BM129" s="307"/>
    </row>
    <row r="130" spans="1:65" ht="22.5" customHeight="1">
      <c r="A130" s="628"/>
      <c r="B130" s="723" t="s">
        <v>53</v>
      </c>
      <c r="C130" s="629"/>
      <c r="D130" s="630">
        <v>5</v>
      </c>
      <c r="E130" s="631"/>
      <c r="F130" s="632"/>
      <c r="G130" s="489">
        <v>6</v>
      </c>
      <c r="H130" s="149">
        <f t="shared" si="25"/>
        <v>180</v>
      </c>
      <c r="I130" s="157">
        <f t="shared" si="23"/>
        <v>75</v>
      </c>
      <c r="J130" s="149">
        <v>45</v>
      </c>
      <c r="K130" s="149">
        <v>15</v>
      </c>
      <c r="L130" s="149">
        <v>15</v>
      </c>
      <c r="M130" s="27">
        <f t="shared" si="24"/>
        <v>105</v>
      </c>
      <c r="N130" s="626"/>
      <c r="O130" s="627"/>
      <c r="P130" s="633"/>
      <c r="Q130" s="626"/>
      <c r="R130" s="627"/>
      <c r="S130" s="633"/>
      <c r="T130" s="626">
        <v>5</v>
      </c>
      <c r="U130" s="627"/>
      <c r="V130" s="633"/>
      <c r="W130" s="626"/>
      <c r="X130" s="627"/>
      <c r="Y130" s="624"/>
      <c r="AU130" s="253"/>
      <c r="AZ130" s="183"/>
      <c r="BA130" s="164"/>
      <c r="BB130" s="307"/>
      <c r="BC130" s="307"/>
      <c r="BD130" s="307"/>
      <c r="BE130" s="307"/>
      <c r="BF130" s="307"/>
      <c r="BG130" s="307"/>
      <c r="BH130" s="307"/>
      <c r="BI130" s="307"/>
      <c r="BJ130" s="307"/>
      <c r="BK130" s="307"/>
      <c r="BL130" s="307"/>
      <c r="BM130" s="307"/>
    </row>
    <row r="131" spans="1:65" ht="24" customHeight="1">
      <c r="A131" s="622"/>
      <c r="B131" s="724" t="s">
        <v>287</v>
      </c>
      <c r="C131" s="634"/>
      <c r="D131" s="630">
        <v>5</v>
      </c>
      <c r="E131" s="631"/>
      <c r="F131" s="632"/>
      <c r="G131" s="489">
        <v>3</v>
      </c>
      <c r="H131" s="149">
        <f t="shared" si="25"/>
        <v>90</v>
      </c>
      <c r="I131" s="157">
        <f t="shared" si="23"/>
        <v>30</v>
      </c>
      <c r="J131" s="149">
        <v>30</v>
      </c>
      <c r="K131" s="149"/>
      <c r="L131" s="149"/>
      <c r="M131" s="27">
        <f t="shared" si="24"/>
        <v>60</v>
      </c>
      <c r="N131" s="626"/>
      <c r="O131" s="627"/>
      <c r="P131" s="633"/>
      <c r="Q131" s="626"/>
      <c r="R131" s="627"/>
      <c r="S131" s="633"/>
      <c r="T131" s="626">
        <v>2</v>
      </c>
      <c r="U131" s="627"/>
      <c r="V131" s="633"/>
      <c r="W131" s="637"/>
      <c r="X131" s="638"/>
      <c r="Y131" s="639"/>
      <c r="AU131" s="253"/>
      <c r="AZ131" s="183"/>
      <c r="BA131" s="164"/>
      <c r="BB131" s="307"/>
      <c r="BC131" s="307"/>
      <c r="BD131" s="307"/>
      <c r="BE131" s="307"/>
      <c r="BF131" s="307"/>
      <c r="BG131" s="307"/>
      <c r="BH131" s="307"/>
      <c r="BI131" s="307"/>
      <c r="BJ131" s="307"/>
      <c r="BK131" s="307"/>
      <c r="BL131" s="307"/>
      <c r="BM131" s="307"/>
    </row>
    <row r="132" spans="1:65" ht="28.5" customHeight="1">
      <c r="A132" s="622"/>
      <c r="B132" s="725" t="s">
        <v>218</v>
      </c>
      <c r="C132" s="641"/>
      <c r="D132" s="635">
        <v>5</v>
      </c>
      <c r="E132" s="630"/>
      <c r="F132" s="636"/>
      <c r="G132" s="489">
        <v>4</v>
      </c>
      <c r="H132" s="149">
        <f t="shared" si="25"/>
        <v>120</v>
      </c>
      <c r="I132" s="635"/>
      <c r="J132" s="635"/>
      <c r="K132" s="635"/>
      <c r="L132" s="635"/>
      <c r="M132" s="636"/>
      <c r="N132" s="626"/>
      <c r="O132" s="627"/>
      <c r="P132" s="633"/>
      <c r="Q132" s="626"/>
      <c r="R132" s="627"/>
      <c r="S132" s="633"/>
      <c r="T132" s="626"/>
      <c r="U132" s="627"/>
      <c r="V132" s="633"/>
      <c r="W132" s="626"/>
      <c r="X132" s="627"/>
      <c r="Y132" s="624"/>
      <c r="AU132" s="253"/>
      <c r="AZ132" s="183"/>
      <c r="BA132" s="164"/>
      <c r="BB132" s="307"/>
      <c r="BC132" s="307"/>
      <c r="BD132" s="307"/>
      <c r="BE132" s="307"/>
      <c r="BF132" s="307"/>
      <c r="BG132" s="307"/>
      <c r="BH132" s="307"/>
      <c r="BI132" s="307"/>
      <c r="BJ132" s="307"/>
      <c r="BK132" s="307"/>
      <c r="BL132" s="307"/>
      <c r="BM132" s="307"/>
    </row>
    <row r="133" spans="1:65" ht="30" customHeight="1">
      <c r="A133" s="628"/>
      <c r="B133" s="725" t="s">
        <v>218</v>
      </c>
      <c r="C133" s="641"/>
      <c r="D133" s="635">
        <v>5</v>
      </c>
      <c r="E133" s="635"/>
      <c r="F133" s="636"/>
      <c r="G133" s="489">
        <v>3</v>
      </c>
      <c r="H133" s="149">
        <f t="shared" si="25"/>
        <v>90</v>
      </c>
      <c r="I133" s="643"/>
      <c r="J133" s="643"/>
      <c r="K133" s="643"/>
      <c r="L133" s="643"/>
      <c r="M133" s="644"/>
      <c r="N133" s="626"/>
      <c r="O133" s="627"/>
      <c r="P133" s="633"/>
      <c r="Q133" s="626"/>
      <c r="R133" s="627"/>
      <c r="S133" s="633"/>
      <c r="T133" s="626"/>
      <c r="U133" s="627"/>
      <c r="V133" s="633"/>
      <c r="W133" s="626"/>
      <c r="X133" s="627"/>
      <c r="Y133" s="624"/>
      <c r="AU133" s="253"/>
      <c r="AZ133" s="183"/>
      <c r="BA133" s="164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</row>
    <row r="134" spans="1:65" ht="23.25" customHeight="1" thickBot="1">
      <c r="A134" s="1039" t="s">
        <v>322</v>
      </c>
      <c r="B134" s="1040"/>
      <c r="C134" s="1040"/>
      <c r="D134" s="1040"/>
      <c r="E134" s="1040"/>
      <c r="F134" s="1040"/>
      <c r="G134" s="1040"/>
      <c r="H134" s="1040"/>
      <c r="I134" s="1040"/>
      <c r="J134" s="1040"/>
      <c r="K134" s="1040"/>
      <c r="L134" s="1040"/>
      <c r="M134" s="1040"/>
      <c r="N134" s="1040"/>
      <c r="O134" s="1040"/>
      <c r="P134" s="1040"/>
      <c r="Q134" s="1040"/>
      <c r="R134" s="1040"/>
      <c r="S134" s="1040"/>
      <c r="T134" s="1040"/>
      <c r="U134" s="1040"/>
      <c r="V134" s="1040"/>
      <c r="W134" s="1040"/>
      <c r="X134" s="1041"/>
      <c r="Y134" s="624"/>
      <c r="AU134" s="253"/>
      <c r="AZ134" s="183"/>
      <c r="BA134" s="164"/>
      <c r="BB134" s="307"/>
      <c r="BC134" s="307"/>
      <c r="BD134" s="307"/>
      <c r="BE134" s="307"/>
      <c r="BF134" s="307"/>
      <c r="BG134" s="307"/>
      <c r="BH134" s="307"/>
      <c r="BI134" s="307"/>
      <c r="BJ134" s="307"/>
      <c r="BK134" s="307"/>
      <c r="BL134" s="307"/>
      <c r="BM134" s="307"/>
    </row>
    <row r="135" spans="1:68" s="184" customFormat="1" ht="29.25" customHeight="1" thickBot="1">
      <c r="A135" s="645" t="s">
        <v>271</v>
      </c>
      <c r="B135" s="646" t="s">
        <v>299</v>
      </c>
      <c r="C135" s="647"/>
      <c r="D135" s="648"/>
      <c r="E135" s="648"/>
      <c r="F135" s="649"/>
      <c r="G135" s="502">
        <f>G136+G139+G142</f>
        <v>11</v>
      </c>
      <c r="H135" s="502">
        <f aca="true" t="shared" si="26" ref="H135:M135">H136+H139+H142</f>
        <v>330</v>
      </c>
      <c r="I135" s="502">
        <f t="shared" si="26"/>
        <v>135</v>
      </c>
      <c r="J135" s="502">
        <f t="shared" si="26"/>
        <v>99</v>
      </c>
      <c r="K135" s="502">
        <f t="shared" si="26"/>
        <v>0</v>
      </c>
      <c r="L135" s="502">
        <f t="shared" si="26"/>
        <v>36</v>
      </c>
      <c r="M135" s="502">
        <f t="shared" si="26"/>
        <v>195</v>
      </c>
      <c r="N135" s="650"/>
      <c r="O135" s="651"/>
      <c r="P135" s="652"/>
      <c r="Q135" s="650"/>
      <c r="R135" s="651"/>
      <c r="S135" s="652"/>
      <c r="T135" s="650"/>
      <c r="U135" s="653">
        <f>SUM(U136:U143)</f>
        <v>8</v>
      </c>
      <c r="V135" s="653">
        <f>SUM(V136:V144)</f>
        <v>8</v>
      </c>
      <c r="W135" s="650"/>
      <c r="X135" s="652"/>
      <c r="Y135" s="654"/>
      <c r="AU135" s="253"/>
      <c r="AZ135" s="183"/>
      <c r="BA135" s="164"/>
      <c r="BB135" s="307"/>
      <c r="BC135" s="307"/>
      <c r="BD135" s="307"/>
      <c r="BE135" s="307"/>
      <c r="BF135" s="307"/>
      <c r="BG135" s="307"/>
      <c r="BH135" s="307"/>
      <c r="BI135" s="307"/>
      <c r="BJ135" s="307"/>
      <c r="BK135" s="307"/>
      <c r="BL135" s="307"/>
      <c r="BM135" s="307"/>
      <c r="BO135" s="155"/>
      <c r="BP135" s="155"/>
    </row>
    <row r="136" spans="1:68" s="184" customFormat="1" ht="27" customHeight="1">
      <c r="A136" s="620"/>
      <c r="B136" s="625" t="s">
        <v>136</v>
      </c>
      <c r="C136" s="501" t="s">
        <v>39</v>
      </c>
      <c r="D136" s="149"/>
      <c r="E136" s="149"/>
      <c r="F136" s="158"/>
      <c r="G136" s="328">
        <f>G137+G138</f>
        <v>4</v>
      </c>
      <c r="H136" s="149">
        <f aca="true" t="shared" si="27" ref="H136:H141">G136*30</f>
        <v>120</v>
      </c>
      <c r="I136" s="157">
        <f>J136+K136+L136</f>
        <v>54</v>
      </c>
      <c r="J136" s="149">
        <v>36</v>
      </c>
      <c r="K136" s="149"/>
      <c r="L136" s="149">
        <v>18</v>
      </c>
      <c r="M136" s="27">
        <f>H136-I136</f>
        <v>66</v>
      </c>
      <c r="N136" s="578"/>
      <c r="O136" s="579"/>
      <c r="P136" s="580"/>
      <c r="Q136" s="578"/>
      <c r="R136" s="579"/>
      <c r="S136" s="580"/>
      <c r="T136" s="306"/>
      <c r="U136" s="581"/>
      <c r="V136" s="582"/>
      <c r="W136" s="306"/>
      <c r="X136" s="64"/>
      <c r="Y136" s="621"/>
      <c r="AU136" s="253"/>
      <c r="AZ136" s="183"/>
      <c r="BA136" s="164"/>
      <c r="BB136" s="307"/>
      <c r="BC136" s="307"/>
      <c r="BD136" s="307"/>
      <c r="BE136" s="307"/>
      <c r="BF136" s="307"/>
      <c r="BG136" s="307"/>
      <c r="BH136" s="307"/>
      <c r="BI136" s="307"/>
      <c r="BJ136" s="307"/>
      <c r="BK136" s="307"/>
      <c r="BL136" s="307"/>
      <c r="BM136" s="307"/>
      <c r="BO136" s="155"/>
      <c r="BP136" s="155"/>
    </row>
    <row r="137" spans="1:68" s="184" customFormat="1" ht="24.75" customHeight="1">
      <c r="A137" s="622"/>
      <c r="B137" s="655" t="s">
        <v>136</v>
      </c>
      <c r="C137" s="501"/>
      <c r="D137" s="149"/>
      <c r="E137" s="149"/>
      <c r="F137" s="158"/>
      <c r="G137" s="306">
        <v>2</v>
      </c>
      <c r="H137" s="55">
        <f t="shared" si="27"/>
        <v>60</v>
      </c>
      <c r="I137" s="163">
        <f>J137+K137+L137</f>
        <v>27</v>
      </c>
      <c r="J137" s="55">
        <v>18</v>
      </c>
      <c r="K137" s="55"/>
      <c r="L137" s="55">
        <v>9</v>
      </c>
      <c r="M137" s="28">
        <f>H137-I137</f>
        <v>33</v>
      </c>
      <c r="N137" s="578"/>
      <c r="O137" s="579"/>
      <c r="P137" s="580"/>
      <c r="Q137" s="578"/>
      <c r="R137" s="579"/>
      <c r="S137" s="580"/>
      <c r="T137" s="306"/>
      <c r="U137" s="581">
        <v>3</v>
      </c>
      <c r="V137" s="582"/>
      <c r="W137" s="306"/>
      <c r="X137" s="64"/>
      <c r="Y137" s="624"/>
      <c r="AU137" s="253"/>
      <c r="AZ137" s="183"/>
      <c r="BA137" s="164"/>
      <c r="BB137" s="307"/>
      <c r="BC137" s="307"/>
      <c r="BD137" s="307"/>
      <c r="BE137" s="307"/>
      <c r="BF137" s="307"/>
      <c r="BG137" s="307"/>
      <c r="BH137" s="307"/>
      <c r="BI137" s="307"/>
      <c r="BJ137" s="307"/>
      <c r="BK137" s="307"/>
      <c r="BL137" s="307"/>
      <c r="BM137" s="307"/>
      <c r="BO137" s="155"/>
      <c r="BP137" s="155"/>
    </row>
    <row r="138" spans="1:68" s="184" customFormat="1" ht="26.25" customHeight="1">
      <c r="A138" s="622"/>
      <c r="B138" s="655" t="s">
        <v>136</v>
      </c>
      <c r="C138" s="501"/>
      <c r="D138" s="149" t="s">
        <v>171</v>
      </c>
      <c r="E138" s="149"/>
      <c r="F138" s="158"/>
      <c r="G138" s="306">
        <v>2</v>
      </c>
      <c r="H138" s="55">
        <f t="shared" si="27"/>
        <v>60</v>
      </c>
      <c r="I138" s="163">
        <f>J138+K138+L138</f>
        <v>27</v>
      </c>
      <c r="J138" s="55">
        <v>18</v>
      </c>
      <c r="K138" s="55"/>
      <c r="L138" s="55">
        <v>9</v>
      </c>
      <c r="M138" s="28">
        <f>H138-I138</f>
        <v>33</v>
      </c>
      <c r="N138" s="578"/>
      <c r="O138" s="579"/>
      <c r="P138" s="580"/>
      <c r="Q138" s="578"/>
      <c r="R138" s="579"/>
      <c r="S138" s="580"/>
      <c r="T138" s="306"/>
      <c r="U138" s="581"/>
      <c r="V138" s="582">
        <v>3</v>
      </c>
      <c r="W138" s="306"/>
      <c r="X138" s="64"/>
      <c r="Y138" s="624"/>
      <c r="AU138" s="253"/>
      <c r="AZ138" s="183"/>
      <c r="BA138" s="164"/>
      <c r="BB138" s="307"/>
      <c r="BC138" s="307"/>
      <c r="BD138" s="307"/>
      <c r="BE138" s="307"/>
      <c r="BF138" s="307"/>
      <c r="BG138" s="307"/>
      <c r="BH138" s="307"/>
      <c r="BI138" s="307"/>
      <c r="BJ138" s="307"/>
      <c r="BK138" s="307"/>
      <c r="BL138" s="307"/>
      <c r="BM138" s="307"/>
      <c r="BO138" s="155"/>
      <c r="BP138" s="155"/>
    </row>
    <row r="139" spans="1:65" s="229" customFormat="1" ht="18.75" customHeight="1">
      <c r="A139" s="656"/>
      <c r="B139" s="625" t="s">
        <v>138</v>
      </c>
      <c r="C139" s="501"/>
      <c r="D139" s="149"/>
      <c r="E139" s="149"/>
      <c r="F139" s="158"/>
      <c r="G139" s="328">
        <f>G140+G141</f>
        <v>4</v>
      </c>
      <c r="H139" s="149">
        <f t="shared" si="27"/>
        <v>120</v>
      </c>
      <c r="I139" s="157">
        <f>I140+I141</f>
        <v>54</v>
      </c>
      <c r="J139" s="157">
        <f>J140+J141</f>
        <v>36</v>
      </c>
      <c r="K139" s="157"/>
      <c r="L139" s="157">
        <f>L140+L141</f>
        <v>18</v>
      </c>
      <c r="M139" s="157">
        <f>M140+M141</f>
        <v>66</v>
      </c>
      <c r="N139" s="578"/>
      <c r="O139" s="579"/>
      <c r="P139" s="580"/>
      <c r="Q139" s="578"/>
      <c r="R139" s="579"/>
      <c r="S139" s="580"/>
      <c r="T139" s="306"/>
      <c r="U139" s="581"/>
      <c r="V139" s="582"/>
      <c r="W139" s="306"/>
      <c r="X139" s="64"/>
      <c r="Y139" s="624"/>
      <c r="AU139" s="253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07"/>
    </row>
    <row r="140" spans="1:68" s="184" customFormat="1" ht="18.75" customHeight="1">
      <c r="A140" s="657"/>
      <c r="B140" s="655" t="s">
        <v>138</v>
      </c>
      <c r="C140" s="501"/>
      <c r="D140" s="149"/>
      <c r="E140" s="149"/>
      <c r="F140" s="158"/>
      <c r="G140" s="306">
        <v>2</v>
      </c>
      <c r="H140" s="55">
        <f t="shared" si="27"/>
        <v>60</v>
      </c>
      <c r="I140" s="163">
        <f>J140+K140+L140</f>
        <v>27</v>
      </c>
      <c r="J140" s="55">
        <v>18</v>
      </c>
      <c r="K140" s="55"/>
      <c r="L140" s="55">
        <v>9</v>
      </c>
      <c r="M140" s="134">
        <f>H140-I140</f>
        <v>33</v>
      </c>
      <c r="N140" s="578"/>
      <c r="O140" s="579"/>
      <c r="P140" s="580"/>
      <c r="Q140" s="578"/>
      <c r="R140" s="579"/>
      <c r="S140" s="580"/>
      <c r="T140" s="306"/>
      <c r="U140" s="581">
        <v>3</v>
      </c>
      <c r="V140" s="582"/>
      <c r="W140" s="306"/>
      <c r="X140" s="64"/>
      <c r="Y140" s="624"/>
      <c r="AU140" s="253"/>
      <c r="AZ140" s="183"/>
      <c r="BA140" s="164"/>
      <c r="BB140" s="307"/>
      <c r="BC140" s="307"/>
      <c r="BD140" s="307"/>
      <c r="BE140" s="307"/>
      <c r="BF140" s="307"/>
      <c r="BG140" s="307"/>
      <c r="BH140" s="307"/>
      <c r="BI140" s="307"/>
      <c r="BJ140" s="307"/>
      <c r="BK140" s="307"/>
      <c r="BL140" s="307"/>
      <c r="BM140" s="307"/>
      <c r="BO140" s="155"/>
      <c r="BP140" s="155"/>
    </row>
    <row r="141" spans="1:70" s="184" customFormat="1" ht="20.25" customHeight="1">
      <c r="A141" s="622"/>
      <c r="B141" s="655" t="s">
        <v>138</v>
      </c>
      <c r="C141" s="501"/>
      <c r="D141" s="149" t="s">
        <v>171</v>
      </c>
      <c r="E141" s="149"/>
      <c r="F141" s="158"/>
      <c r="G141" s="306">
        <v>2</v>
      </c>
      <c r="H141" s="55">
        <f t="shared" si="27"/>
        <v>60</v>
      </c>
      <c r="I141" s="163">
        <f>J141+K141+L141</f>
        <v>27</v>
      </c>
      <c r="J141" s="55">
        <v>18</v>
      </c>
      <c r="K141" s="55"/>
      <c r="L141" s="55">
        <v>9</v>
      </c>
      <c r="M141" s="134">
        <f>H141-I141</f>
        <v>33</v>
      </c>
      <c r="N141" s="578"/>
      <c r="O141" s="579"/>
      <c r="P141" s="580"/>
      <c r="Q141" s="578"/>
      <c r="R141" s="579"/>
      <c r="S141" s="580"/>
      <c r="T141" s="306"/>
      <c r="U141" s="581"/>
      <c r="V141" s="582">
        <v>3</v>
      </c>
      <c r="W141" s="306"/>
      <c r="X141" s="64"/>
      <c r="Y141" s="624"/>
      <c r="AU141" s="253"/>
      <c r="AZ141" s="183"/>
      <c r="BA141" s="164"/>
      <c r="BB141" s="307"/>
      <c r="BC141" s="307"/>
      <c r="BD141" s="307"/>
      <c r="BE141" s="307"/>
      <c r="BF141" s="307"/>
      <c r="BG141" s="307"/>
      <c r="BH141" s="307"/>
      <c r="BI141" s="307"/>
      <c r="BJ141" s="307"/>
      <c r="BK141" s="307"/>
      <c r="BL141" s="307"/>
      <c r="BM141" s="307"/>
      <c r="BO141" s="155"/>
      <c r="BR141" s="658"/>
    </row>
    <row r="142" spans="1:65" s="183" customFormat="1" ht="26.25" customHeight="1">
      <c r="A142" s="628"/>
      <c r="B142" s="642" t="s">
        <v>318</v>
      </c>
      <c r="C142" s="629"/>
      <c r="D142" s="630"/>
      <c r="E142" s="659"/>
      <c r="F142" s="660"/>
      <c r="G142" s="487">
        <f>G143+G144</f>
        <v>3</v>
      </c>
      <c r="H142" s="782">
        <f aca="true" t="shared" si="28" ref="H142:M142">H143+H144</f>
        <v>90</v>
      </c>
      <c r="I142" s="784">
        <f t="shared" si="28"/>
        <v>27</v>
      </c>
      <c r="J142" s="785">
        <f t="shared" si="28"/>
        <v>27</v>
      </c>
      <c r="K142" s="782"/>
      <c r="L142" s="785">
        <f t="shared" si="28"/>
        <v>0</v>
      </c>
      <c r="M142" s="783">
        <f t="shared" si="28"/>
        <v>63</v>
      </c>
      <c r="N142" s="661"/>
      <c r="O142" s="662"/>
      <c r="P142" s="663"/>
      <c r="Q142" s="661"/>
      <c r="R142" s="662"/>
      <c r="S142" s="663"/>
      <c r="T142" s="661"/>
      <c r="U142" s="662"/>
      <c r="V142" s="664"/>
      <c r="W142" s="661"/>
      <c r="X142" s="662"/>
      <c r="Y142" s="665"/>
      <c r="AU142" s="253"/>
      <c r="BA142" s="246"/>
      <c r="BB142" s="307"/>
      <c r="BC142" s="307"/>
      <c r="BD142" s="307"/>
      <c r="BE142" s="307"/>
      <c r="BF142" s="307"/>
      <c r="BG142" s="307"/>
      <c r="BH142" s="307"/>
      <c r="BI142" s="307"/>
      <c r="BJ142" s="307"/>
      <c r="BK142" s="307"/>
      <c r="BL142" s="307"/>
      <c r="BM142" s="307"/>
    </row>
    <row r="143" spans="1:53" ht="23.25" customHeight="1">
      <c r="A143" s="622"/>
      <c r="B143" s="640" t="s">
        <v>318</v>
      </c>
      <c r="C143" s="641"/>
      <c r="D143" s="635"/>
      <c r="E143" s="666"/>
      <c r="F143" s="667"/>
      <c r="G143" s="486">
        <v>1.5</v>
      </c>
      <c r="H143" s="668">
        <f>G143*30</f>
        <v>45</v>
      </c>
      <c r="I143" s="669">
        <f>J143+K143+L143</f>
        <v>18</v>
      </c>
      <c r="J143" s="668">
        <v>18</v>
      </c>
      <c r="K143" s="670"/>
      <c r="L143" s="670"/>
      <c r="M143" s="671">
        <f>H143-I143</f>
        <v>27</v>
      </c>
      <c r="N143" s="672"/>
      <c r="O143" s="673"/>
      <c r="P143" s="674"/>
      <c r="Q143" s="672"/>
      <c r="R143" s="673"/>
      <c r="S143" s="674"/>
      <c r="T143" s="672"/>
      <c r="U143" s="673">
        <v>2</v>
      </c>
      <c r="V143" s="675"/>
      <c r="W143" s="672"/>
      <c r="X143" s="673"/>
      <c r="Y143" s="624"/>
      <c r="AU143" s="254"/>
      <c r="BA143" s="164"/>
    </row>
    <row r="144" spans="1:53" ht="21" customHeight="1">
      <c r="A144" s="622"/>
      <c r="B144" s="640" t="s">
        <v>318</v>
      </c>
      <c r="C144" s="641"/>
      <c r="D144" s="630" t="s">
        <v>171</v>
      </c>
      <c r="E144" s="635"/>
      <c r="F144" s="636"/>
      <c r="G144" s="488">
        <v>1.5</v>
      </c>
      <c r="H144" s="668">
        <f>G144*30</f>
        <v>45</v>
      </c>
      <c r="I144" s="669">
        <f>J144+K144+L144</f>
        <v>9</v>
      </c>
      <c r="J144" s="635">
        <v>9</v>
      </c>
      <c r="K144" s="635"/>
      <c r="L144" s="635"/>
      <c r="M144" s="671">
        <f>H144-I144</f>
        <v>36</v>
      </c>
      <c r="N144" s="626"/>
      <c r="O144" s="627"/>
      <c r="P144" s="624"/>
      <c r="Q144" s="626"/>
      <c r="R144" s="627"/>
      <c r="S144" s="624"/>
      <c r="T144" s="626"/>
      <c r="U144" s="627"/>
      <c r="V144" s="633">
        <v>2</v>
      </c>
      <c r="W144" s="626"/>
      <c r="X144" s="627"/>
      <c r="Y144" s="624"/>
      <c r="AU144" s="254"/>
      <c r="BA144" s="164"/>
    </row>
    <row r="145" spans="1:53" ht="35.25" customHeight="1">
      <c r="A145" s="622"/>
      <c r="B145" s="692" t="s">
        <v>327</v>
      </c>
      <c r="C145" s="641"/>
      <c r="D145" s="635"/>
      <c r="E145" s="635"/>
      <c r="F145" s="636"/>
      <c r="G145" s="328">
        <f>G146+G147</f>
        <v>4</v>
      </c>
      <c r="H145" s="149">
        <f>G145*30</f>
        <v>120</v>
      </c>
      <c r="I145" s="157">
        <f>J145+K145+L145</f>
        <v>54</v>
      </c>
      <c r="J145" s="149">
        <v>36</v>
      </c>
      <c r="K145" s="149"/>
      <c r="L145" s="149">
        <v>18</v>
      </c>
      <c r="M145" s="27">
        <f>H145-I145</f>
        <v>66</v>
      </c>
      <c r="N145" s="578"/>
      <c r="O145" s="579"/>
      <c r="P145" s="580"/>
      <c r="Q145" s="578"/>
      <c r="R145" s="579"/>
      <c r="S145" s="580"/>
      <c r="T145" s="306"/>
      <c r="U145" s="581"/>
      <c r="V145" s="582"/>
      <c r="W145" s="626"/>
      <c r="X145" s="627"/>
      <c r="Y145" s="624"/>
      <c r="AU145" s="254"/>
      <c r="BA145" s="164"/>
    </row>
    <row r="146" spans="1:53" ht="33.75" customHeight="1">
      <c r="A146" s="622"/>
      <c r="B146" s="640" t="s">
        <v>327</v>
      </c>
      <c r="C146" s="641"/>
      <c r="D146" s="635"/>
      <c r="E146" s="635"/>
      <c r="F146" s="636"/>
      <c r="G146" s="306">
        <v>2</v>
      </c>
      <c r="H146" s="55">
        <f>G146*30</f>
        <v>60</v>
      </c>
      <c r="I146" s="163">
        <f>J146+K146+L146</f>
        <v>27</v>
      </c>
      <c r="J146" s="55">
        <v>18</v>
      </c>
      <c r="K146" s="55"/>
      <c r="L146" s="55">
        <v>9</v>
      </c>
      <c r="M146" s="28">
        <f>H146-I146</f>
        <v>33</v>
      </c>
      <c r="N146" s="578"/>
      <c r="O146" s="579"/>
      <c r="P146" s="580"/>
      <c r="Q146" s="578"/>
      <c r="R146" s="579"/>
      <c r="S146" s="580"/>
      <c r="T146" s="306"/>
      <c r="U146" s="581">
        <v>3</v>
      </c>
      <c r="V146" s="582"/>
      <c r="W146" s="626"/>
      <c r="X146" s="627"/>
      <c r="Y146" s="624"/>
      <c r="AU146" s="254"/>
      <c r="BA146" s="164"/>
    </row>
    <row r="147" spans="1:53" ht="33" customHeight="1">
      <c r="A147" s="622"/>
      <c r="B147" s="640" t="s">
        <v>327</v>
      </c>
      <c r="C147" s="641"/>
      <c r="D147" s="630" t="s">
        <v>171</v>
      </c>
      <c r="E147" s="635"/>
      <c r="F147" s="636"/>
      <c r="G147" s="306">
        <v>2</v>
      </c>
      <c r="H147" s="55">
        <f>G147*30</f>
        <v>60</v>
      </c>
      <c r="I147" s="163">
        <f>J147+K147+L147</f>
        <v>27</v>
      </c>
      <c r="J147" s="55">
        <v>18</v>
      </c>
      <c r="K147" s="55"/>
      <c r="L147" s="55">
        <v>9</v>
      </c>
      <c r="M147" s="28">
        <f>H147-I147</f>
        <v>33</v>
      </c>
      <c r="N147" s="578"/>
      <c r="O147" s="579"/>
      <c r="P147" s="580"/>
      <c r="Q147" s="578"/>
      <c r="R147" s="579"/>
      <c r="S147" s="580"/>
      <c r="T147" s="306"/>
      <c r="U147" s="581"/>
      <c r="V147" s="582">
        <v>3</v>
      </c>
      <c r="W147" s="626"/>
      <c r="X147" s="627"/>
      <c r="Y147" s="624"/>
      <c r="AU147" s="254"/>
      <c r="BA147" s="164"/>
    </row>
    <row r="148" spans="1:65" ht="21" customHeight="1">
      <c r="A148" s="622"/>
      <c r="B148" s="692" t="s">
        <v>51</v>
      </c>
      <c r="C148" s="641"/>
      <c r="D148" s="630"/>
      <c r="E148" s="635"/>
      <c r="F148" s="636"/>
      <c r="G148" s="786">
        <v>4</v>
      </c>
      <c r="H148" s="785">
        <f aca="true" t="shared" si="29" ref="H148:M148">H149+H150</f>
        <v>120</v>
      </c>
      <c r="I148" s="782">
        <f t="shared" si="29"/>
        <v>54</v>
      </c>
      <c r="J148" s="785">
        <f t="shared" si="29"/>
        <v>36</v>
      </c>
      <c r="K148" s="785"/>
      <c r="L148" s="782">
        <f t="shared" si="29"/>
        <v>18</v>
      </c>
      <c r="M148" s="783">
        <f t="shared" si="29"/>
        <v>66</v>
      </c>
      <c r="N148" s="661"/>
      <c r="O148" s="662"/>
      <c r="P148" s="663"/>
      <c r="Q148" s="661"/>
      <c r="R148" s="662"/>
      <c r="S148" s="663"/>
      <c r="T148" s="661"/>
      <c r="U148" s="662"/>
      <c r="V148" s="664"/>
      <c r="W148" s="626"/>
      <c r="X148" s="627"/>
      <c r="Y148" s="624"/>
      <c r="AU148" s="253"/>
      <c r="AZ148" s="183"/>
      <c r="BA148" s="164"/>
      <c r="BB148" s="307"/>
      <c r="BC148" s="307"/>
      <c r="BD148" s="307"/>
      <c r="BE148" s="307"/>
      <c r="BF148" s="307"/>
      <c r="BG148" s="307"/>
      <c r="BH148" s="307"/>
      <c r="BI148" s="307"/>
      <c r="BJ148" s="307"/>
      <c r="BK148" s="307"/>
      <c r="BL148" s="307"/>
      <c r="BM148" s="307"/>
    </row>
    <row r="149" spans="1:65" ht="18.75" customHeight="1">
      <c r="A149" s="732"/>
      <c r="B149" s="733" t="s">
        <v>51</v>
      </c>
      <c r="C149" s="731"/>
      <c r="D149" s="630"/>
      <c r="E149" s="635"/>
      <c r="F149" s="636"/>
      <c r="G149" s="486">
        <v>2</v>
      </c>
      <c r="H149" s="668">
        <f>G149*30</f>
        <v>60</v>
      </c>
      <c r="I149" s="669">
        <f>J149+K149+L149</f>
        <v>27</v>
      </c>
      <c r="J149" s="668">
        <v>18</v>
      </c>
      <c r="K149" s="670"/>
      <c r="L149" s="670">
        <v>9</v>
      </c>
      <c r="M149" s="671">
        <f>H149-I149</f>
        <v>33</v>
      </c>
      <c r="N149" s="672"/>
      <c r="O149" s="673"/>
      <c r="P149" s="674"/>
      <c r="Q149" s="672"/>
      <c r="R149" s="673"/>
      <c r="S149" s="674"/>
      <c r="T149" s="672"/>
      <c r="U149" s="673">
        <v>3</v>
      </c>
      <c r="V149" s="675"/>
      <c r="W149" s="626"/>
      <c r="X149" s="627"/>
      <c r="Y149" s="624"/>
      <c r="AU149" s="253"/>
      <c r="AZ149" s="183"/>
      <c r="BA149" s="164"/>
      <c r="BB149" s="307"/>
      <c r="BC149" s="307"/>
      <c r="BD149" s="307"/>
      <c r="BE149" s="307"/>
      <c r="BF149" s="307"/>
      <c r="BG149" s="307"/>
      <c r="BH149" s="307"/>
      <c r="BI149" s="307"/>
      <c r="BJ149" s="307"/>
      <c r="BK149" s="307"/>
      <c r="BL149" s="307"/>
      <c r="BM149" s="307"/>
    </row>
    <row r="150" spans="1:65" ht="21" customHeight="1">
      <c r="A150" s="732"/>
      <c r="B150" s="733" t="s">
        <v>51</v>
      </c>
      <c r="C150" s="731"/>
      <c r="D150" s="630" t="s">
        <v>171</v>
      </c>
      <c r="E150" s="635"/>
      <c r="F150" s="636"/>
      <c r="G150" s="488">
        <v>2</v>
      </c>
      <c r="H150" s="668">
        <f>G150*30</f>
        <v>60</v>
      </c>
      <c r="I150" s="669">
        <f>J150+K150+L150</f>
        <v>27</v>
      </c>
      <c r="J150" s="635">
        <v>18</v>
      </c>
      <c r="K150" s="635"/>
      <c r="L150" s="635">
        <v>9</v>
      </c>
      <c r="M150" s="671">
        <f>H150-I150</f>
        <v>33</v>
      </c>
      <c r="N150" s="626"/>
      <c r="O150" s="627"/>
      <c r="P150" s="624"/>
      <c r="Q150" s="626"/>
      <c r="R150" s="627"/>
      <c r="S150" s="624"/>
      <c r="T150" s="626"/>
      <c r="U150" s="627"/>
      <c r="V150" s="633">
        <v>3</v>
      </c>
      <c r="W150" s="626"/>
      <c r="X150" s="627"/>
      <c r="Y150" s="624"/>
      <c r="AU150" s="253"/>
      <c r="AZ150" s="183"/>
      <c r="BA150" s="164"/>
      <c r="BB150" s="307"/>
      <c r="BC150" s="307"/>
      <c r="BD150" s="307"/>
      <c r="BE150" s="307"/>
      <c r="BF150" s="307"/>
      <c r="BG150" s="307"/>
      <c r="BH150" s="307"/>
      <c r="BI150" s="307"/>
      <c r="BJ150" s="307"/>
      <c r="BK150" s="307"/>
      <c r="BL150" s="307"/>
      <c r="BM150" s="307"/>
    </row>
    <row r="151" spans="1:65" ht="23.25" customHeight="1" thickBot="1">
      <c r="A151" s="777"/>
      <c r="B151" s="753" t="s">
        <v>218</v>
      </c>
      <c r="C151" s="778"/>
      <c r="D151" s="745"/>
      <c r="E151" s="745"/>
      <c r="F151" s="779"/>
      <c r="G151" s="780">
        <v>3</v>
      </c>
      <c r="H151" s="781">
        <f>G151*30</f>
        <v>90</v>
      </c>
      <c r="I151" s="744"/>
      <c r="J151" s="745"/>
      <c r="K151" s="745"/>
      <c r="L151" s="745"/>
      <c r="M151" s="746"/>
      <c r="N151" s="747"/>
      <c r="O151" s="748"/>
      <c r="P151" s="749"/>
      <c r="Q151" s="747"/>
      <c r="R151" s="748"/>
      <c r="S151" s="749"/>
      <c r="T151" s="747"/>
      <c r="U151" s="748"/>
      <c r="V151" s="750"/>
      <c r="W151" s="747"/>
      <c r="X151" s="748"/>
      <c r="Y151" s="624"/>
      <c r="AU151" s="253"/>
      <c r="AZ151" s="183"/>
      <c r="BA151" s="164"/>
      <c r="BB151" s="307"/>
      <c r="BC151" s="307"/>
      <c r="BD151" s="307"/>
      <c r="BE151" s="307"/>
      <c r="BF151" s="307"/>
      <c r="BG151" s="307"/>
      <c r="BH151" s="307"/>
      <c r="BI151" s="307"/>
      <c r="BJ151" s="307"/>
      <c r="BK151" s="307"/>
      <c r="BL151" s="307"/>
      <c r="BM151" s="307"/>
    </row>
    <row r="152" spans="1:65" ht="24" customHeight="1" thickBot="1">
      <c r="A152" s="1042" t="s">
        <v>319</v>
      </c>
      <c r="B152" s="1043"/>
      <c r="C152" s="1043"/>
      <c r="D152" s="1043"/>
      <c r="E152" s="1043"/>
      <c r="F152" s="1043"/>
      <c r="G152" s="1043"/>
      <c r="H152" s="1043"/>
      <c r="I152" s="1043"/>
      <c r="J152" s="1043"/>
      <c r="K152" s="1043"/>
      <c r="L152" s="1043"/>
      <c r="M152" s="1043"/>
      <c r="N152" s="1043"/>
      <c r="O152" s="1043"/>
      <c r="P152" s="1043"/>
      <c r="Q152" s="1043"/>
      <c r="R152" s="1043"/>
      <c r="S152" s="1043"/>
      <c r="T152" s="1043"/>
      <c r="U152" s="1043"/>
      <c r="V152" s="1043"/>
      <c r="W152" s="1043"/>
      <c r="X152" s="1044"/>
      <c r="Y152" s="688"/>
      <c r="AU152" s="253"/>
      <c r="AZ152" s="183"/>
      <c r="BA152" s="164"/>
      <c r="BB152" s="307"/>
      <c r="BC152" s="307"/>
      <c r="BD152" s="307"/>
      <c r="BE152" s="307"/>
      <c r="BF152" s="307"/>
      <c r="BG152" s="307"/>
      <c r="BH152" s="307"/>
      <c r="BI152" s="307"/>
      <c r="BJ152" s="307"/>
      <c r="BK152" s="307"/>
      <c r="BL152" s="307"/>
      <c r="BM152" s="307"/>
    </row>
    <row r="153" spans="1:65" ht="38.25" customHeight="1" thickBot="1">
      <c r="A153" s="678" t="s">
        <v>263</v>
      </c>
      <c r="B153" s="679" t="s">
        <v>300</v>
      </c>
      <c r="C153" s="680"/>
      <c r="D153" s="681"/>
      <c r="E153" s="681"/>
      <c r="F153" s="682"/>
      <c r="G153" s="502">
        <f>G154+G155+G156</f>
        <v>12</v>
      </c>
      <c r="H153" s="502">
        <f aca="true" t="shared" si="30" ref="H153:M153">H154+H155+H156</f>
        <v>360</v>
      </c>
      <c r="I153" s="502">
        <f t="shared" si="30"/>
        <v>150</v>
      </c>
      <c r="J153" s="502">
        <f t="shared" si="30"/>
        <v>75</v>
      </c>
      <c r="K153" s="502">
        <f t="shared" si="30"/>
        <v>15</v>
      </c>
      <c r="L153" s="502">
        <f t="shared" si="30"/>
        <v>60</v>
      </c>
      <c r="M153" s="502">
        <f t="shared" si="30"/>
        <v>210</v>
      </c>
      <c r="N153" s="683"/>
      <c r="O153" s="684"/>
      <c r="P153" s="685"/>
      <c r="Q153" s="683"/>
      <c r="R153" s="684"/>
      <c r="S153" s="685"/>
      <c r="T153" s="683"/>
      <c r="U153" s="684"/>
      <c r="V153" s="686"/>
      <c r="W153" s="687">
        <f>SUM(W154:W156)</f>
        <v>10</v>
      </c>
      <c r="X153" s="652"/>
      <c r="Y153" s="688"/>
      <c r="AU153" s="253"/>
      <c r="AZ153" s="183"/>
      <c r="BA153" s="164"/>
      <c r="BB153" s="307"/>
      <c r="BC153" s="307"/>
      <c r="BD153" s="307"/>
      <c r="BE153" s="307"/>
      <c r="BF153" s="307"/>
      <c r="BG153" s="307"/>
      <c r="BH153" s="307"/>
      <c r="BI153" s="307"/>
      <c r="BJ153" s="307"/>
      <c r="BK153" s="307"/>
      <c r="BL153" s="307"/>
      <c r="BM153" s="307"/>
    </row>
    <row r="154" spans="1:65" ht="33" customHeight="1">
      <c r="A154" s="689"/>
      <c r="B154" s="506" t="s">
        <v>137</v>
      </c>
      <c r="C154" s="144"/>
      <c r="D154" s="23">
        <v>7</v>
      </c>
      <c r="E154" s="23"/>
      <c r="F154" s="584"/>
      <c r="G154" s="176">
        <v>4</v>
      </c>
      <c r="H154" s="26">
        <f aca="true" t="shared" si="31" ref="H154:H159">G154*30</f>
        <v>120</v>
      </c>
      <c r="I154" s="125">
        <f>J154+L154+K154</f>
        <v>45</v>
      </c>
      <c r="J154" s="23">
        <v>30</v>
      </c>
      <c r="K154" s="23"/>
      <c r="L154" s="23">
        <v>15</v>
      </c>
      <c r="M154" s="566">
        <f>H154-I154</f>
        <v>75</v>
      </c>
      <c r="N154" s="57"/>
      <c r="O154" s="8"/>
      <c r="P154" s="10"/>
      <c r="Q154" s="126"/>
      <c r="R154" s="8"/>
      <c r="S154" s="10"/>
      <c r="T154" s="126"/>
      <c r="U154" s="8"/>
      <c r="V154" s="10"/>
      <c r="W154" s="126">
        <v>3</v>
      </c>
      <c r="X154" s="8"/>
      <c r="Y154" s="624"/>
      <c r="AU154" s="253"/>
      <c r="AZ154" s="183"/>
      <c r="BA154" s="164"/>
      <c r="BB154" s="307"/>
      <c r="BC154" s="307"/>
      <c r="BD154" s="307"/>
      <c r="BE154" s="307"/>
      <c r="BF154" s="307"/>
      <c r="BG154" s="307"/>
      <c r="BH154" s="307"/>
      <c r="BI154" s="307"/>
      <c r="BJ154" s="307"/>
      <c r="BK154" s="307"/>
      <c r="BL154" s="307"/>
      <c r="BM154" s="307"/>
    </row>
    <row r="155" spans="1:65" s="184" customFormat="1" ht="33.75" customHeight="1">
      <c r="A155" s="628"/>
      <c r="B155" s="505" t="s">
        <v>276</v>
      </c>
      <c r="C155" s="240"/>
      <c r="D155" s="23">
        <v>7</v>
      </c>
      <c r="E155" s="149"/>
      <c r="F155" s="158"/>
      <c r="G155" s="328">
        <v>4</v>
      </c>
      <c r="H155" s="149">
        <f t="shared" si="31"/>
        <v>120</v>
      </c>
      <c r="I155" s="157">
        <f>J155+K155+L155</f>
        <v>45</v>
      </c>
      <c r="J155" s="149">
        <v>15</v>
      </c>
      <c r="K155" s="149"/>
      <c r="L155" s="149">
        <v>30</v>
      </c>
      <c r="M155" s="583">
        <f>H155-I155</f>
        <v>75</v>
      </c>
      <c r="N155" s="578"/>
      <c r="O155" s="579"/>
      <c r="P155" s="580"/>
      <c r="Q155" s="578"/>
      <c r="R155" s="579"/>
      <c r="S155" s="580"/>
      <c r="T155" s="306"/>
      <c r="U155" s="581"/>
      <c r="V155" s="582"/>
      <c r="W155" s="306">
        <v>3</v>
      </c>
      <c r="X155" s="64"/>
      <c r="Y155" s="624"/>
      <c r="AU155" s="253"/>
      <c r="AZ155" s="183"/>
      <c r="BA155" s="164"/>
      <c r="BB155" s="307"/>
      <c r="BC155" s="307"/>
      <c r="BD155" s="307"/>
      <c r="BE155" s="307"/>
      <c r="BF155" s="307"/>
      <c r="BG155" s="307"/>
      <c r="BH155" s="307"/>
      <c r="BI155" s="307"/>
      <c r="BJ155" s="307"/>
      <c r="BK155" s="307"/>
      <c r="BL155" s="307"/>
      <c r="BM155" s="307"/>
    </row>
    <row r="156" spans="1:256" ht="21.75" customHeight="1">
      <c r="A156" s="628"/>
      <c r="B156" s="508" t="s">
        <v>128</v>
      </c>
      <c r="C156" s="126"/>
      <c r="D156" s="23">
        <v>7</v>
      </c>
      <c r="E156" s="8"/>
      <c r="F156" s="129"/>
      <c r="G156" s="176">
        <v>4</v>
      </c>
      <c r="H156" s="26">
        <f t="shared" si="31"/>
        <v>120</v>
      </c>
      <c r="I156" s="125">
        <f>J156+K156+L156</f>
        <v>60</v>
      </c>
      <c r="J156" s="24">
        <v>30</v>
      </c>
      <c r="K156" s="23">
        <v>15</v>
      </c>
      <c r="L156" s="23">
        <v>15</v>
      </c>
      <c r="M156" s="566">
        <f>H156-I156</f>
        <v>60</v>
      </c>
      <c r="N156" s="126"/>
      <c r="O156" s="8"/>
      <c r="P156" s="10"/>
      <c r="Q156" s="126"/>
      <c r="R156" s="8"/>
      <c r="S156" s="10"/>
      <c r="T156" s="126"/>
      <c r="U156" s="8"/>
      <c r="V156" s="10"/>
      <c r="W156" s="126">
        <v>4</v>
      </c>
      <c r="X156" s="8"/>
      <c r="Y156" s="624"/>
      <c r="Z156" s="318"/>
      <c r="AA156" s="318"/>
      <c r="AB156" s="318"/>
      <c r="AC156" s="690"/>
      <c r="AD156" s="690"/>
      <c r="AE156" s="690"/>
      <c r="AF156" s="690"/>
      <c r="AG156" s="690"/>
      <c r="AH156" s="690"/>
      <c r="AI156" s="690"/>
      <c r="AJ156" s="690"/>
      <c r="AK156" s="690"/>
      <c r="AL156" s="690"/>
      <c r="AM156" s="690"/>
      <c r="AN156" s="690"/>
      <c r="AO156" s="690"/>
      <c r="AP156" s="690"/>
      <c r="AQ156" s="690"/>
      <c r="AR156" s="690"/>
      <c r="AS156" s="690"/>
      <c r="AT156" s="690"/>
      <c r="AU156" s="253"/>
      <c r="AV156" s="323"/>
      <c r="AW156" s="323"/>
      <c r="AX156" s="323"/>
      <c r="AY156" s="323"/>
      <c r="AZ156" s="323"/>
      <c r="BA156" s="164"/>
      <c r="BB156" s="691"/>
      <c r="BC156" s="691"/>
      <c r="BD156" s="691"/>
      <c r="BE156" s="691"/>
      <c r="BF156" s="691"/>
      <c r="BG156" s="691"/>
      <c r="BH156" s="691"/>
      <c r="BI156" s="691"/>
      <c r="BJ156" s="691"/>
      <c r="BK156" s="691"/>
      <c r="BL156" s="691"/>
      <c r="BM156" s="691"/>
      <c r="BN156" s="323"/>
      <c r="BO156" s="323"/>
      <c r="BP156" s="323"/>
      <c r="BQ156" s="323"/>
      <c r="BR156" s="323"/>
      <c r="BS156" s="323"/>
      <c r="BT156" s="323"/>
      <c r="BU156" s="323"/>
      <c r="BV156" s="323"/>
      <c r="BW156" s="323"/>
      <c r="BX156" s="323"/>
      <c r="BY156" s="323"/>
      <c r="BZ156" s="323"/>
      <c r="CA156" s="323"/>
      <c r="CB156" s="323"/>
      <c r="CC156" s="323"/>
      <c r="CD156" s="323"/>
      <c r="CE156" s="323"/>
      <c r="CF156" s="323"/>
      <c r="CG156" s="323"/>
      <c r="CH156" s="323"/>
      <c r="CI156" s="323"/>
      <c r="CJ156" s="323"/>
      <c r="CK156" s="323"/>
      <c r="CL156" s="323"/>
      <c r="CM156" s="323"/>
      <c r="CN156" s="323"/>
      <c r="CO156" s="323"/>
      <c r="CP156" s="323"/>
      <c r="CQ156" s="323"/>
      <c r="CR156" s="323"/>
      <c r="CS156" s="323"/>
      <c r="CT156" s="323"/>
      <c r="CU156" s="323"/>
      <c r="CV156" s="323"/>
      <c r="CW156" s="323"/>
      <c r="CX156" s="323"/>
      <c r="CY156" s="323"/>
      <c r="CZ156" s="323"/>
      <c r="DA156" s="323"/>
      <c r="DB156" s="323"/>
      <c r="DC156" s="323"/>
      <c r="DD156" s="323"/>
      <c r="DE156" s="323"/>
      <c r="DF156" s="323"/>
      <c r="DG156" s="323"/>
      <c r="DH156" s="323"/>
      <c r="DI156" s="323"/>
      <c r="DJ156" s="323"/>
      <c r="DK156" s="323"/>
      <c r="DL156" s="323"/>
      <c r="DM156" s="323"/>
      <c r="DN156" s="323"/>
      <c r="DO156" s="323"/>
      <c r="DP156" s="323"/>
      <c r="DQ156" s="323"/>
      <c r="DR156" s="323"/>
      <c r="DS156" s="323"/>
      <c r="DT156" s="323"/>
      <c r="DU156" s="323"/>
      <c r="DV156" s="323"/>
      <c r="DW156" s="323"/>
      <c r="DX156" s="323"/>
      <c r="DY156" s="323"/>
      <c r="DZ156" s="323"/>
      <c r="EA156" s="323"/>
      <c r="EB156" s="323"/>
      <c r="EC156" s="323"/>
      <c r="ED156" s="323"/>
      <c r="EE156" s="323"/>
      <c r="EF156" s="323"/>
      <c r="EG156" s="323"/>
      <c r="EH156" s="323"/>
      <c r="EI156" s="323"/>
      <c r="EJ156" s="323"/>
      <c r="EK156" s="323"/>
      <c r="EL156" s="323"/>
      <c r="EM156" s="323"/>
      <c r="EN156" s="323"/>
      <c r="EO156" s="323"/>
      <c r="EP156" s="323"/>
      <c r="EQ156" s="323"/>
      <c r="ER156" s="323"/>
      <c r="ES156" s="323"/>
      <c r="ET156" s="323"/>
      <c r="EU156" s="323"/>
      <c r="EV156" s="323"/>
      <c r="EW156" s="323"/>
      <c r="EX156" s="323"/>
      <c r="EY156" s="323"/>
      <c r="EZ156" s="323"/>
      <c r="FA156" s="323"/>
      <c r="FB156" s="323"/>
      <c r="FC156" s="323"/>
      <c r="FD156" s="323"/>
      <c r="FE156" s="323"/>
      <c r="FF156" s="323"/>
      <c r="FG156" s="323"/>
      <c r="FH156" s="323"/>
      <c r="FI156" s="323"/>
      <c r="FJ156" s="323"/>
      <c r="FK156" s="323"/>
      <c r="FL156" s="323"/>
      <c r="FM156" s="323"/>
      <c r="FN156" s="323"/>
      <c r="FO156" s="323"/>
      <c r="FP156" s="323"/>
      <c r="FQ156" s="323"/>
      <c r="FR156" s="323"/>
      <c r="FS156" s="323"/>
      <c r="FT156" s="323"/>
      <c r="FU156" s="323"/>
      <c r="FV156" s="323"/>
      <c r="FW156" s="323"/>
      <c r="FX156" s="323"/>
      <c r="FY156" s="323"/>
      <c r="FZ156" s="323"/>
      <c r="GA156" s="323"/>
      <c r="GB156" s="323"/>
      <c r="GC156" s="323"/>
      <c r="GD156" s="323"/>
      <c r="GE156" s="323"/>
      <c r="GF156" s="323"/>
      <c r="GG156" s="323"/>
      <c r="GH156" s="323"/>
      <c r="GI156" s="323"/>
      <c r="GJ156" s="323"/>
      <c r="GK156" s="323"/>
      <c r="GL156" s="323"/>
      <c r="GM156" s="323"/>
      <c r="GN156" s="323"/>
      <c r="GO156" s="323"/>
      <c r="GP156" s="323"/>
      <c r="GQ156" s="323"/>
      <c r="GR156" s="323"/>
      <c r="GS156" s="323"/>
      <c r="GT156" s="323"/>
      <c r="GU156" s="323"/>
      <c r="GV156" s="323"/>
      <c r="GW156" s="323"/>
      <c r="GX156" s="323"/>
      <c r="GY156" s="323"/>
      <c r="GZ156" s="323"/>
      <c r="HA156" s="323"/>
      <c r="HB156" s="323"/>
      <c r="HC156" s="323"/>
      <c r="HD156" s="323"/>
      <c r="HE156" s="323"/>
      <c r="HF156" s="323"/>
      <c r="HG156" s="323"/>
      <c r="HH156" s="323"/>
      <c r="HI156" s="323"/>
      <c r="HJ156" s="323"/>
      <c r="HK156" s="323"/>
      <c r="HL156" s="323"/>
      <c r="HM156" s="323"/>
      <c r="HN156" s="323"/>
      <c r="HO156" s="323"/>
      <c r="HP156" s="323"/>
      <c r="HQ156" s="323"/>
      <c r="HR156" s="323"/>
      <c r="HS156" s="323"/>
      <c r="HT156" s="323"/>
      <c r="HU156" s="323"/>
      <c r="HV156" s="323"/>
      <c r="HW156" s="323"/>
      <c r="HX156" s="323"/>
      <c r="HY156" s="323"/>
      <c r="HZ156" s="323"/>
      <c r="IA156" s="323"/>
      <c r="IB156" s="323"/>
      <c r="IC156" s="323"/>
      <c r="ID156" s="323"/>
      <c r="IE156" s="323"/>
      <c r="IF156" s="323"/>
      <c r="IG156" s="323"/>
      <c r="IH156" s="323"/>
      <c r="II156" s="323"/>
      <c r="IJ156" s="323"/>
      <c r="IK156" s="323"/>
      <c r="IL156" s="323"/>
      <c r="IM156" s="323"/>
      <c r="IN156" s="323"/>
      <c r="IO156" s="323"/>
      <c r="IP156" s="323"/>
      <c r="IQ156" s="323"/>
      <c r="IR156" s="323"/>
      <c r="IS156" s="323"/>
      <c r="IT156" s="323"/>
      <c r="IU156" s="323"/>
      <c r="IV156" s="323"/>
    </row>
    <row r="157" spans="1:256" ht="30.75" customHeight="1">
      <c r="A157" s="628"/>
      <c r="B157" s="734" t="s">
        <v>330</v>
      </c>
      <c r="C157" s="126"/>
      <c r="D157" s="23">
        <v>7</v>
      </c>
      <c r="E157" s="8"/>
      <c r="F157" s="129"/>
      <c r="G157" s="176">
        <v>4</v>
      </c>
      <c r="H157" s="26">
        <f t="shared" si="31"/>
        <v>120</v>
      </c>
      <c r="I157" s="125">
        <f>J157+L157+K157</f>
        <v>45</v>
      </c>
      <c r="J157" s="23">
        <v>30</v>
      </c>
      <c r="K157" s="23"/>
      <c r="L157" s="23">
        <v>15</v>
      </c>
      <c r="M157" s="566">
        <f>H157-I157</f>
        <v>75</v>
      </c>
      <c r="N157" s="57"/>
      <c r="O157" s="8"/>
      <c r="P157" s="10"/>
      <c r="Q157" s="126"/>
      <c r="R157" s="8"/>
      <c r="S157" s="10"/>
      <c r="T157" s="126"/>
      <c r="U157" s="8"/>
      <c r="V157" s="10"/>
      <c r="W157" s="126">
        <v>3</v>
      </c>
      <c r="X157" s="8"/>
      <c r="Y157" s="624"/>
      <c r="Z157" s="318"/>
      <c r="AA157" s="318"/>
      <c r="AB157" s="318"/>
      <c r="AC157" s="690"/>
      <c r="AD157" s="690"/>
      <c r="AE157" s="690"/>
      <c r="AF157" s="690"/>
      <c r="AG157" s="690"/>
      <c r="AH157" s="690"/>
      <c r="AI157" s="690"/>
      <c r="AJ157" s="690"/>
      <c r="AK157" s="690"/>
      <c r="AL157" s="690"/>
      <c r="AM157" s="690"/>
      <c r="AN157" s="690"/>
      <c r="AO157" s="690"/>
      <c r="AP157" s="690"/>
      <c r="AQ157" s="690"/>
      <c r="AR157" s="690"/>
      <c r="AS157" s="690"/>
      <c r="AT157" s="690"/>
      <c r="AU157" s="253"/>
      <c r="AV157" s="323"/>
      <c r="AW157" s="323"/>
      <c r="AX157" s="323"/>
      <c r="AY157" s="323"/>
      <c r="AZ157" s="323"/>
      <c r="BA157" s="164"/>
      <c r="BB157" s="691"/>
      <c r="BC157" s="691"/>
      <c r="BD157" s="691"/>
      <c r="BE157" s="691"/>
      <c r="BF157" s="691"/>
      <c r="BG157" s="691"/>
      <c r="BH157" s="691"/>
      <c r="BI157" s="691"/>
      <c r="BJ157" s="691"/>
      <c r="BK157" s="691"/>
      <c r="BL157" s="691"/>
      <c r="BM157" s="691"/>
      <c r="BN157" s="323"/>
      <c r="BO157" s="323"/>
      <c r="BP157" s="323"/>
      <c r="BQ157" s="323"/>
      <c r="BR157" s="323"/>
      <c r="BS157" s="323"/>
      <c r="BT157" s="323"/>
      <c r="BU157" s="323"/>
      <c r="BV157" s="323"/>
      <c r="BW157" s="323"/>
      <c r="BX157" s="323"/>
      <c r="BY157" s="323"/>
      <c r="BZ157" s="323"/>
      <c r="CA157" s="323"/>
      <c r="CB157" s="323"/>
      <c r="CC157" s="323"/>
      <c r="CD157" s="323"/>
      <c r="CE157" s="323"/>
      <c r="CF157" s="323"/>
      <c r="CG157" s="323"/>
      <c r="CH157" s="323"/>
      <c r="CI157" s="323"/>
      <c r="CJ157" s="323"/>
      <c r="CK157" s="323"/>
      <c r="CL157" s="323"/>
      <c r="CM157" s="323"/>
      <c r="CN157" s="323"/>
      <c r="CO157" s="323"/>
      <c r="CP157" s="323"/>
      <c r="CQ157" s="323"/>
      <c r="CR157" s="323"/>
      <c r="CS157" s="323"/>
      <c r="CT157" s="323"/>
      <c r="CU157" s="323"/>
      <c r="CV157" s="323"/>
      <c r="CW157" s="323"/>
      <c r="CX157" s="323"/>
      <c r="CY157" s="323"/>
      <c r="CZ157" s="323"/>
      <c r="DA157" s="323"/>
      <c r="DB157" s="323"/>
      <c r="DC157" s="323"/>
      <c r="DD157" s="323"/>
      <c r="DE157" s="323"/>
      <c r="DF157" s="323"/>
      <c r="DG157" s="323"/>
      <c r="DH157" s="323"/>
      <c r="DI157" s="323"/>
      <c r="DJ157" s="323"/>
      <c r="DK157" s="323"/>
      <c r="DL157" s="323"/>
      <c r="DM157" s="323"/>
      <c r="DN157" s="323"/>
      <c r="DO157" s="323"/>
      <c r="DP157" s="323"/>
      <c r="DQ157" s="323"/>
      <c r="DR157" s="323"/>
      <c r="DS157" s="323"/>
      <c r="DT157" s="323"/>
      <c r="DU157" s="323"/>
      <c r="DV157" s="323"/>
      <c r="DW157" s="323"/>
      <c r="DX157" s="323"/>
      <c r="DY157" s="323"/>
      <c r="DZ157" s="323"/>
      <c r="EA157" s="323"/>
      <c r="EB157" s="323"/>
      <c r="EC157" s="323"/>
      <c r="ED157" s="323"/>
      <c r="EE157" s="323"/>
      <c r="EF157" s="323"/>
      <c r="EG157" s="323"/>
      <c r="EH157" s="323"/>
      <c r="EI157" s="323"/>
      <c r="EJ157" s="323"/>
      <c r="EK157" s="323"/>
      <c r="EL157" s="323"/>
      <c r="EM157" s="323"/>
      <c r="EN157" s="323"/>
      <c r="EO157" s="323"/>
      <c r="EP157" s="323"/>
      <c r="EQ157" s="323"/>
      <c r="ER157" s="323"/>
      <c r="ES157" s="323"/>
      <c r="ET157" s="323"/>
      <c r="EU157" s="323"/>
      <c r="EV157" s="323"/>
      <c r="EW157" s="323"/>
      <c r="EX157" s="323"/>
      <c r="EY157" s="323"/>
      <c r="EZ157" s="323"/>
      <c r="FA157" s="323"/>
      <c r="FB157" s="323"/>
      <c r="FC157" s="323"/>
      <c r="FD157" s="323"/>
      <c r="FE157" s="323"/>
      <c r="FF157" s="323"/>
      <c r="FG157" s="323"/>
      <c r="FH157" s="323"/>
      <c r="FI157" s="323"/>
      <c r="FJ157" s="323"/>
      <c r="FK157" s="323"/>
      <c r="FL157" s="323"/>
      <c r="FM157" s="323"/>
      <c r="FN157" s="323"/>
      <c r="FO157" s="323"/>
      <c r="FP157" s="323"/>
      <c r="FQ157" s="323"/>
      <c r="FR157" s="323"/>
      <c r="FS157" s="323"/>
      <c r="FT157" s="323"/>
      <c r="FU157" s="323"/>
      <c r="FV157" s="323"/>
      <c r="FW157" s="323"/>
      <c r="FX157" s="323"/>
      <c r="FY157" s="323"/>
      <c r="FZ157" s="323"/>
      <c r="GA157" s="323"/>
      <c r="GB157" s="323"/>
      <c r="GC157" s="323"/>
      <c r="GD157" s="323"/>
      <c r="GE157" s="323"/>
      <c r="GF157" s="323"/>
      <c r="GG157" s="323"/>
      <c r="GH157" s="323"/>
      <c r="GI157" s="323"/>
      <c r="GJ157" s="323"/>
      <c r="GK157" s="323"/>
      <c r="GL157" s="323"/>
      <c r="GM157" s="323"/>
      <c r="GN157" s="323"/>
      <c r="GO157" s="323"/>
      <c r="GP157" s="323"/>
      <c r="GQ157" s="323"/>
      <c r="GR157" s="323"/>
      <c r="GS157" s="323"/>
      <c r="GT157" s="323"/>
      <c r="GU157" s="323"/>
      <c r="GV157" s="323"/>
      <c r="GW157" s="323"/>
      <c r="GX157" s="323"/>
      <c r="GY157" s="323"/>
      <c r="GZ157" s="323"/>
      <c r="HA157" s="323"/>
      <c r="HB157" s="323"/>
      <c r="HC157" s="323"/>
      <c r="HD157" s="323"/>
      <c r="HE157" s="323"/>
      <c r="HF157" s="323"/>
      <c r="HG157" s="323"/>
      <c r="HH157" s="323"/>
      <c r="HI157" s="323"/>
      <c r="HJ157" s="323"/>
      <c r="HK157" s="323"/>
      <c r="HL157" s="323"/>
      <c r="HM157" s="323"/>
      <c r="HN157" s="323"/>
      <c r="HO157" s="323"/>
      <c r="HP157" s="323"/>
      <c r="HQ157" s="323"/>
      <c r="HR157" s="323"/>
      <c r="HS157" s="323"/>
      <c r="HT157" s="323"/>
      <c r="HU157" s="323"/>
      <c r="HV157" s="323"/>
      <c r="HW157" s="323"/>
      <c r="HX157" s="323"/>
      <c r="HY157" s="323"/>
      <c r="HZ157" s="323"/>
      <c r="IA157" s="323"/>
      <c r="IB157" s="323"/>
      <c r="IC157" s="323"/>
      <c r="ID157" s="323"/>
      <c r="IE157" s="323"/>
      <c r="IF157" s="323"/>
      <c r="IG157" s="323"/>
      <c r="IH157" s="323"/>
      <c r="II157" s="323"/>
      <c r="IJ157" s="323"/>
      <c r="IK157" s="323"/>
      <c r="IL157" s="323"/>
      <c r="IM157" s="323"/>
      <c r="IN157" s="323"/>
      <c r="IO157" s="323"/>
      <c r="IP157" s="323"/>
      <c r="IQ157" s="323"/>
      <c r="IR157" s="323"/>
      <c r="IS157" s="323"/>
      <c r="IT157" s="323"/>
      <c r="IU157" s="323"/>
      <c r="IV157" s="323"/>
    </row>
    <row r="158" spans="1:256" ht="21.75" customHeight="1">
      <c r="A158" s="628"/>
      <c r="B158" s="730" t="s">
        <v>328</v>
      </c>
      <c r="C158" s="629"/>
      <c r="D158" s="23">
        <v>7</v>
      </c>
      <c r="E158" s="635"/>
      <c r="F158" s="636"/>
      <c r="G158" s="328">
        <v>4</v>
      </c>
      <c r="H158" s="149">
        <f t="shared" si="31"/>
        <v>120</v>
      </c>
      <c r="I158" s="157">
        <f>J158+K158+L158</f>
        <v>45</v>
      </c>
      <c r="J158" s="149">
        <v>15</v>
      </c>
      <c r="K158" s="149"/>
      <c r="L158" s="149">
        <v>30</v>
      </c>
      <c r="M158" s="583">
        <f>H158-I158</f>
        <v>75</v>
      </c>
      <c r="N158" s="578"/>
      <c r="O158" s="579"/>
      <c r="P158" s="580"/>
      <c r="Q158" s="578"/>
      <c r="R158" s="579"/>
      <c r="S158" s="580"/>
      <c r="T158" s="306"/>
      <c r="U158" s="581"/>
      <c r="V158" s="582"/>
      <c r="W158" s="306">
        <v>3</v>
      </c>
      <c r="X158" s="64"/>
      <c r="Y158" s="624"/>
      <c r="Z158" s="318"/>
      <c r="AA158" s="318"/>
      <c r="AB158" s="318"/>
      <c r="AC158" s="690"/>
      <c r="AD158" s="690"/>
      <c r="AE158" s="690"/>
      <c r="AF158" s="690"/>
      <c r="AG158" s="690"/>
      <c r="AH158" s="690"/>
      <c r="AI158" s="690"/>
      <c r="AJ158" s="690"/>
      <c r="AK158" s="690"/>
      <c r="AL158" s="690"/>
      <c r="AM158" s="690"/>
      <c r="AN158" s="690"/>
      <c r="AO158" s="690"/>
      <c r="AP158" s="690"/>
      <c r="AQ158" s="690"/>
      <c r="AR158" s="690"/>
      <c r="AS158" s="690"/>
      <c r="AT158" s="690"/>
      <c r="AU158" s="253"/>
      <c r="AV158" s="323"/>
      <c r="AW158" s="323"/>
      <c r="AX158" s="323"/>
      <c r="AY158" s="323"/>
      <c r="AZ158" s="323"/>
      <c r="BA158" s="164"/>
      <c r="BB158" s="691"/>
      <c r="BC158" s="691"/>
      <c r="BD158" s="691"/>
      <c r="BE158" s="691"/>
      <c r="BF158" s="691"/>
      <c r="BG158" s="691"/>
      <c r="BH158" s="691"/>
      <c r="BI158" s="691"/>
      <c r="BJ158" s="691"/>
      <c r="BK158" s="691"/>
      <c r="BL158" s="691"/>
      <c r="BM158" s="691"/>
      <c r="BN158" s="323"/>
      <c r="BO158" s="323"/>
      <c r="BP158" s="323"/>
      <c r="BQ158" s="323"/>
      <c r="BR158" s="323"/>
      <c r="BS158" s="323"/>
      <c r="BT158" s="323"/>
      <c r="BU158" s="323"/>
      <c r="BV158" s="323"/>
      <c r="BW158" s="323"/>
      <c r="BX158" s="323"/>
      <c r="BY158" s="323"/>
      <c r="BZ158" s="323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3"/>
      <c r="CM158" s="323"/>
      <c r="CN158" s="323"/>
      <c r="CO158" s="323"/>
      <c r="CP158" s="323"/>
      <c r="CQ158" s="323"/>
      <c r="CR158" s="323"/>
      <c r="CS158" s="323"/>
      <c r="CT158" s="323"/>
      <c r="CU158" s="323"/>
      <c r="CV158" s="323"/>
      <c r="CW158" s="323"/>
      <c r="CX158" s="323"/>
      <c r="CY158" s="323"/>
      <c r="CZ158" s="323"/>
      <c r="DA158" s="323"/>
      <c r="DB158" s="323"/>
      <c r="DC158" s="323"/>
      <c r="DD158" s="323"/>
      <c r="DE158" s="323"/>
      <c r="DF158" s="323"/>
      <c r="DG158" s="323"/>
      <c r="DH158" s="323"/>
      <c r="DI158" s="323"/>
      <c r="DJ158" s="323"/>
      <c r="DK158" s="323"/>
      <c r="DL158" s="323"/>
      <c r="DM158" s="323"/>
      <c r="DN158" s="323"/>
      <c r="DO158" s="323"/>
      <c r="DP158" s="323"/>
      <c r="DQ158" s="323"/>
      <c r="DR158" s="323"/>
      <c r="DS158" s="323"/>
      <c r="DT158" s="323"/>
      <c r="DU158" s="323"/>
      <c r="DV158" s="323"/>
      <c r="DW158" s="323"/>
      <c r="DX158" s="323"/>
      <c r="DY158" s="323"/>
      <c r="DZ158" s="323"/>
      <c r="EA158" s="323"/>
      <c r="EB158" s="323"/>
      <c r="EC158" s="323"/>
      <c r="ED158" s="323"/>
      <c r="EE158" s="323"/>
      <c r="EF158" s="323"/>
      <c r="EG158" s="323"/>
      <c r="EH158" s="323"/>
      <c r="EI158" s="323"/>
      <c r="EJ158" s="323"/>
      <c r="EK158" s="323"/>
      <c r="EL158" s="323"/>
      <c r="EM158" s="323"/>
      <c r="EN158" s="323"/>
      <c r="EO158" s="323"/>
      <c r="EP158" s="323"/>
      <c r="EQ158" s="323"/>
      <c r="ER158" s="323"/>
      <c r="ES158" s="323"/>
      <c r="ET158" s="323"/>
      <c r="EU158" s="323"/>
      <c r="EV158" s="323"/>
      <c r="EW158" s="323"/>
      <c r="EX158" s="323"/>
      <c r="EY158" s="323"/>
      <c r="EZ158" s="323"/>
      <c r="FA158" s="323"/>
      <c r="FB158" s="323"/>
      <c r="FC158" s="323"/>
      <c r="FD158" s="323"/>
      <c r="FE158" s="323"/>
      <c r="FF158" s="323"/>
      <c r="FG158" s="323"/>
      <c r="FH158" s="323"/>
      <c r="FI158" s="323"/>
      <c r="FJ158" s="323"/>
      <c r="FK158" s="323"/>
      <c r="FL158" s="323"/>
      <c r="FM158" s="323"/>
      <c r="FN158" s="323"/>
      <c r="FO158" s="323"/>
      <c r="FP158" s="323"/>
      <c r="FQ158" s="323"/>
      <c r="FR158" s="323"/>
      <c r="FS158" s="323"/>
      <c r="FT158" s="323"/>
      <c r="FU158" s="323"/>
      <c r="FV158" s="323"/>
      <c r="FW158" s="323"/>
      <c r="FX158" s="323"/>
      <c r="FY158" s="323"/>
      <c r="FZ158" s="323"/>
      <c r="GA158" s="323"/>
      <c r="GB158" s="323"/>
      <c r="GC158" s="323"/>
      <c r="GD158" s="323"/>
      <c r="GE158" s="323"/>
      <c r="GF158" s="323"/>
      <c r="GG158" s="323"/>
      <c r="GH158" s="323"/>
      <c r="GI158" s="323"/>
      <c r="GJ158" s="323"/>
      <c r="GK158" s="323"/>
      <c r="GL158" s="323"/>
      <c r="GM158" s="323"/>
      <c r="GN158" s="323"/>
      <c r="GO158" s="323"/>
      <c r="GP158" s="323"/>
      <c r="GQ158" s="323"/>
      <c r="GR158" s="323"/>
      <c r="GS158" s="323"/>
      <c r="GT158" s="323"/>
      <c r="GU158" s="323"/>
      <c r="GV158" s="323"/>
      <c r="GW158" s="323"/>
      <c r="GX158" s="323"/>
      <c r="GY158" s="323"/>
      <c r="GZ158" s="323"/>
      <c r="HA158" s="323"/>
      <c r="HB158" s="323"/>
      <c r="HC158" s="323"/>
      <c r="HD158" s="323"/>
      <c r="HE158" s="323"/>
      <c r="HF158" s="323"/>
      <c r="HG158" s="323"/>
      <c r="HH158" s="323"/>
      <c r="HI158" s="323"/>
      <c r="HJ158" s="323"/>
      <c r="HK158" s="323"/>
      <c r="HL158" s="323"/>
      <c r="HM158" s="323"/>
      <c r="HN158" s="323"/>
      <c r="HO158" s="323"/>
      <c r="HP158" s="323"/>
      <c r="HQ158" s="323"/>
      <c r="HR158" s="323"/>
      <c r="HS158" s="323"/>
      <c r="HT158" s="323"/>
      <c r="HU158" s="323"/>
      <c r="HV158" s="323"/>
      <c r="HW158" s="323"/>
      <c r="HX158" s="323"/>
      <c r="HY158" s="323"/>
      <c r="HZ158" s="323"/>
      <c r="IA158" s="323"/>
      <c r="IB158" s="323"/>
      <c r="IC158" s="323"/>
      <c r="ID158" s="323"/>
      <c r="IE158" s="323"/>
      <c r="IF158" s="323"/>
      <c r="IG158" s="323"/>
      <c r="IH158" s="323"/>
      <c r="II158" s="323"/>
      <c r="IJ158" s="323"/>
      <c r="IK158" s="323"/>
      <c r="IL158" s="323"/>
      <c r="IM158" s="323"/>
      <c r="IN158" s="323"/>
      <c r="IO158" s="323"/>
      <c r="IP158" s="323"/>
      <c r="IQ158" s="323"/>
      <c r="IR158" s="323"/>
      <c r="IS158" s="323"/>
      <c r="IT158" s="323"/>
      <c r="IU158" s="323"/>
      <c r="IV158" s="323"/>
    </row>
    <row r="159" spans="1:256" ht="21.75" customHeight="1">
      <c r="A159" s="628"/>
      <c r="B159" s="729" t="s">
        <v>218</v>
      </c>
      <c r="C159" s="629"/>
      <c r="D159" s="630"/>
      <c r="E159" s="635"/>
      <c r="F159" s="636"/>
      <c r="G159" s="489">
        <v>4</v>
      </c>
      <c r="H159" s="693">
        <f t="shared" si="31"/>
        <v>120</v>
      </c>
      <c r="I159" s="676"/>
      <c r="J159" s="635"/>
      <c r="K159" s="635"/>
      <c r="L159" s="635"/>
      <c r="M159" s="677"/>
      <c r="N159" s="626"/>
      <c r="O159" s="627"/>
      <c r="P159" s="624"/>
      <c r="Q159" s="626"/>
      <c r="R159" s="627"/>
      <c r="S159" s="624"/>
      <c r="T159" s="626"/>
      <c r="U159" s="627"/>
      <c r="V159" s="633"/>
      <c r="W159" s="626"/>
      <c r="X159" s="694"/>
      <c r="Y159" s="624"/>
      <c r="Z159" s="318"/>
      <c r="AA159" s="318"/>
      <c r="AB159" s="318"/>
      <c r="AC159" s="690"/>
      <c r="AD159" s="690"/>
      <c r="AE159" s="690"/>
      <c r="AF159" s="690"/>
      <c r="AG159" s="690"/>
      <c r="AH159" s="690"/>
      <c r="AI159" s="690"/>
      <c r="AJ159" s="690"/>
      <c r="AK159" s="690"/>
      <c r="AL159" s="690"/>
      <c r="AM159" s="690"/>
      <c r="AN159" s="690"/>
      <c r="AO159" s="690"/>
      <c r="AP159" s="690"/>
      <c r="AQ159" s="690"/>
      <c r="AR159" s="690"/>
      <c r="AS159" s="690"/>
      <c r="AT159" s="690"/>
      <c r="AU159" s="253"/>
      <c r="AV159" s="323"/>
      <c r="AW159" s="323"/>
      <c r="AX159" s="323"/>
      <c r="AY159" s="323"/>
      <c r="AZ159" s="323"/>
      <c r="BA159" s="164"/>
      <c r="BB159" s="691"/>
      <c r="BC159" s="691"/>
      <c r="BD159" s="691"/>
      <c r="BE159" s="691"/>
      <c r="BF159" s="691"/>
      <c r="BG159" s="691"/>
      <c r="BH159" s="691"/>
      <c r="BI159" s="691"/>
      <c r="BJ159" s="691"/>
      <c r="BK159" s="691"/>
      <c r="BL159" s="691"/>
      <c r="BM159" s="691"/>
      <c r="BN159" s="323"/>
      <c r="BO159" s="323"/>
      <c r="BP159" s="323"/>
      <c r="BQ159" s="323"/>
      <c r="BR159" s="323"/>
      <c r="BS159" s="323"/>
      <c r="BT159" s="323"/>
      <c r="BU159" s="323"/>
      <c r="BV159" s="323"/>
      <c r="BW159" s="323"/>
      <c r="BX159" s="323"/>
      <c r="BY159" s="323"/>
      <c r="BZ159" s="323"/>
      <c r="CA159" s="323"/>
      <c r="CB159" s="323"/>
      <c r="CC159" s="323"/>
      <c r="CD159" s="323"/>
      <c r="CE159" s="323"/>
      <c r="CF159" s="323"/>
      <c r="CG159" s="323"/>
      <c r="CH159" s="323"/>
      <c r="CI159" s="323"/>
      <c r="CJ159" s="323"/>
      <c r="CK159" s="323"/>
      <c r="CL159" s="323"/>
      <c r="CM159" s="323"/>
      <c r="CN159" s="323"/>
      <c r="CO159" s="323"/>
      <c r="CP159" s="323"/>
      <c r="CQ159" s="323"/>
      <c r="CR159" s="323"/>
      <c r="CS159" s="323"/>
      <c r="CT159" s="323"/>
      <c r="CU159" s="323"/>
      <c r="CV159" s="323"/>
      <c r="CW159" s="323"/>
      <c r="CX159" s="323"/>
      <c r="CY159" s="323"/>
      <c r="CZ159" s="323"/>
      <c r="DA159" s="323"/>
      <c r="DB159" s="323"/>
      <c r="DC159" s="323"/>
      <c r="DD159" s="323"/>
      <c r="DE159" s="323"/>
      <c r="DF159" s="323"/>
      <c r="DG159" s="323"/>
      <c r="DH159" s="323"/>
      <c r="DI159" s="323"/>
      <c r="DJ159" s="323"/>
      <c r="DK159" s="323"/>
      <c r="DL159" s="323"/>
      <c r="DM159" s="323"/>
      <c r="DN159" s="323"/>
      <c r="DO159" s="323"/>
      <c r="DP159" s="323"/>
      <c r="DQ159" s="323"/>
      <c r="DR159" s="323"/>
      <c r="DS159" s="323"/>
      <c r="DT159" s="323"/>
      <c r="DU159" s="323"/>
      <c r="DV159" s="323"/>
      <c r="DW159" s="323"/>
      <c r="DX159" s="323"/>
      <c r="DY159" s="323"/>
      <c r="DZ159" s="323"/>
      <c r="EA159" s="323"/>
      <c r="EB159" s="323"/>
      <c r="EC159" s="323"/>
      <c r="ED159" s="323"/>
      <c r="EE159" s="323"/>
      <c r="EF159" s="323"/>
      <c r="EG159" s="323"/>
      <c r="EH159" s="323"/>
      <c r="EI159" s="323"/>
      <c r="EJ159" s="323"/>
      <c r="EK159" s="323"/>
      <c r="EL159" s="323"/>
      <c r="EM159" s="323"/>
      <c r="EN159" s="323"/>
      <c r="EO159" s="323"/>
      <c r="EP159" s="323"/>
      <c r="EQ159" s="323"/>
      <c r="ER159" s="323"/>
      <c r="ES159" s="323"/>
      <c r="ET159" s="323"/>
      <c r="EU159" s="323"/>
      <c r="EV159" s="323"/>
      <c r="EW159" s="323"/>
      <c r="EX159" s="323"/>
      <c r="EY159" s="323"/>
      <c r="EZ159" s="323"/>
      <c r="FA159" s="323"/>
      <c r="FB159" s="323"/>
      <c r="FC159" s="323"/>
      <c r="FD159" s="323"/>
      <c r="FE159" s="323"/>
      <c r="FF159" s="323"/>
      <c r="FG159" s="323"/>
      <c r="FH159" s="323"/>
      <c r="FI159" s="323"/>
      <c r="FJ159" s="323"/>
      <c r="FK159" s="323"/>
      <c r="FL159" s="323"/>
      <c r="FM159" s="323"/>
      <c r="FN159" s="323"/>
      <c r="FO159" s="323"/>
      <c r="FP159" s="323"/>
      <c r="FQ159" s="323"/>
      <c r="FR159" s="323"/>
      <c r="FS159" s="323"/>
      <c r="FT159" s="323"/>
      <c r="FU159" s="323"/>
      <c r="FV159" s="323"/>
      <c r="FW159" s="323"/>
      <c r="FX159" s="323"/>
      <c r="FY159" s="323"/>
      <c r="FZ159" s="323"/>
      <c r="GA159" s="323"/>
      <c r="GB159" s="323"/>
      <c r="GC159" s="323"/>
      <c r="GD159" s="323"/>
      <c r="GE159" s="323"/>
      <c r="GF159" s="323"/>
      <c r="GG159" s="323"/>
      <c r="GH159" s="323"/>
      <c r="GI159" s="323"/>
      <c r="GJ159" s="323"/>
      <c r="GK159" s="323"/>
      <c r="GL159" s="323"/>
      <c r="GM159" s="323"/>
      <c r="GN159" s="323"/>
      <c r="GO159" s="323"/>
      <c r="GP159" s="323"/>
      <c r="GQ159" s="323"/>
      <c r="GR159" s="323"/>
      <c r="GS159" s="323"/>
      <c r="GT159" s="323"/>
      <c r="GU159" s="323"/>
      <c r="GV159" s="323"/>
      <c r="GW159" s="323"/>
      <c r="GX159" s="323"/>
      <c r="GY159" s="323"/>
      <c r="GZ159" s="323"/>
      <c r="HA159" s="323"/>
      <c r="HB159" s="323"/>
      <c r="HC159" s="323"/>
      <c r="HD159" s="323"/>
      <c r="HE159" s="323"/>
      <c r="HF159" s="323"/>
      <c r="HG159" s="323"/>
      <c r="HH159" s="323"/>
      <c r="HI159" s="323"/>
      <c r="HJ159" s="323"/>
      <c r="HK159" s="323"/>
      <c r="HL159" s="323"/>
      <c r="HM159" s="323"/>
      <c r="HN159" s="323"/>
      <c r="HO159" s="323"/>
      <c r="HP159" s="323"/>
      <c r="HQ159" s="323"/>
      <c r="HR159" s="323"/>
      <c r="HS159" s="323"/>
      <c r="HT159" s="323"/>
      <c r="HU159" s="323"/>
      <c r="HV159" s="323"/>
      <c r="HW159" s="323"/>
      <c r="HX159" s="323"/>
      <c r="HY159" s="323"/>
      <c r="HZ159" s="323"/>
      <c r="IA159" s="323"/>
      <c r="IB159" s="323"/>
      <c r="IC159" s="323"/>
      <c r="ID159" s="323"/>
      <c r="IE159" s="323"/>
      <c r="IF159" s="323"/>
      <c r="IG159" s="323"/>
      <c r="IH159" s="323"/>
      <c r="II159" s="323"/>
      <c r="IJ159" s="323"/>
      <c r="IK159" s="323"/>
      <c r="IL159" s="323"/>
      <c r="IM159" s="323"/>
      <c r="IN159" s="323"/>
      <c r="IO159" s="323"/>
      <c r="IP159" s="323"/>
      <c r="IQ159" s="323"/>
      <c r="IR159" s="323"/>
      <c r="IS159" s="323"/>
      <c r="IT159" s="323"/>
      <c r="IU159" s="323"/>
      <c r="IV159" s="323"/>
    </row>
    <row r="160" spans="1:256" ht="21.75" customHeight="1" thickBot="1">
      <c r="A160" s="762"/>
      <c r="B160" s="763"/>
      <c r="C160" s="764"/>
      <c r="D160" s="765"/>
      <c r="E160" s="766"/>
      <c r="F160" s="767"/>
      <c r="G160" s="768"/>
      <c r="H160" s="769"/>
      <c r="I160" s="770"/>
      <c r="J160" s="766"/>
      <c r="K160" s="766"/>
      <c r="L160" s="766"/>
      <c r="M160" s="771"/>
      <c r="N160" s="772"/>
      <c r="O160" s="773"/>
      <c r="P160" s="774"/>
      <c r="Q160" s="772"/>
      <c r="R160" s="773"/>
      <c r="S160" s="774"/>
      <c r="T160" s="772"/>
      <c r="U160" s="773"/>
      <c r="V160" s="775"/>
      <c r="W160" s="772"/>
      <c r="X160" s="776"/>
      <c r="Y160" s="624"/>
      <c r="Z160" s="318"/>
      <c r="AA160" s="318"/>
      <c r="AB160" s="318"/>
      <c r="AC160" s="690"/>
      <c r="AD160" s="690"/>
      <c r="AE160" s="690"/>
      <c r="AF160" s="690"/>
      <c r="AG160" s="690"/>
      <c r="AH160" s="690"/>
      <c r="AI160" s="690"/>
      <c r="AJ160" s="690"/>
      <c r="AK160" s="690"/>
      <c r="AL160" s="690"/>
      <c r="AM160" s="690"/>
      <c r="AN160" s="690"/>
      <c r="AO160" s="690"/>
      <c r="AP160" s="690"/>
      <c r="AQ160" s="690"/>
      <c r="AR160" s="690"/>
      <c r="AS160" s="690"/>
      <c r="AT160" s="690"/>
      <c r="AU160" s="253"/>
      <c r="AV160" s="323"/>
      <c r="AW160" s="323"/>
      <c r="AX160" s="323"/>
      <c r="AY160" s="323"/>
      <c r="AZ160" s="323"/>
      <c r="BA160" s="164"/>
      <c r="BB160" s="691"/>
      <c r="BC160" s="691"/>
      <c r="BD160" s="691"/>
      <c r="BE160" s="691"/>
      <c r="BF160" s="691"/>
      <c r="BG160" s="691"/>
      <c r="BH160" s="691"/>
      <c r="BI160" s="691"/>
      <c r="BJ160" s="691"/>
      <c r="BK160" s="691"/>
      <c r="BL160" s="691"/>
      <c r="BM160" s="691"/>
      <c r="BN160" s="323"/>
      <c r="BO160" s="323"/>
      <c r="BP160" s="323"/>
      <c r="BQ160" s="323"/>
      <c r="BR160" s="323"/>
      <c r="BS160" s="323"/>
      <c r="BT160" s="323"/>
      <c r="BU160" s="323"/>
      <c r="BV160" s="323"/>
      <c r="BW160" s="323"/>
      <c r="BX160" s="323"/>
      <c r="BY160" s="323"/>
      <c r="BZ160" s="323"/>
      <c r="CA160" s="323"/>
      <c r="CB160" s="323"/>
      <c r="CC160" s="323"/>
      <c r="CD160" s="323"/>
      <c r="CE160" s="323"/>
      <c r="CF160" s="323"/>
      <c r="CG160" s="323"/>
      <c r="CH160" s="323"/>
      <c r="CI160" s="323"/>
      <c r="CJ160" s="323"/>
      <c r="CK160" s="323"/>
      <c r="CL160" s="323"/>
      <c r="CM160" s="323"/>
      <c r="CN160" s="323"/>
      <c r="CO160" s="323"/>
      <c r="CP160" s="323"/>
      <c r="CQ160" s="323"/>
      <c r="CR160" s="323"/>
      <c r="CS160" s="323"/>
      <c r="CT160" s="323"/>
      <c r="CU160" s="323"/>
      <c r="CV160" s="323"/>
      <c r="CW160" s="323"/>
      <c r="CX160" s="323"/>
      <c r="CY160" s="323"/>
      <c r="CZ160" s="323"/>
      <c r="DA160" s="323"/>
      <c r="DB160" s="323"/>
      <c r="DC160" s="323"/>
      <c r="DD160" s="323"/>
      <c r="DE160" s="323"/>
      <c r="DF160" s="323"/>
      <c r="DG160" s="323"/>
      <c r="DH160" s="323"/>
      <c r="DI160" s="323"/>
      <c r="DJ160" s="323"/>
      <c r="DK160" s="323"/>
      <c r="DL160" s="323"/>
      <c r="DM160" s="323"/>
      <c r="DN160" s="323"/>
      <c r="DO160" s="323"/>
      <c r="DP160" s="323"/>
      <c r="DQ160" s="323"/>
      <c r="DR160" s="323"/>
      <c r="DS160" s="323"/>
      <c r="DT160" s="323"/>
      <c r="DU160" s="323"/>
      <c r="DV160" s="323"/>
      <c r="DW160" s="323"/>
      <c r="DX160" s="323"/>
      <c r="DY160" s="323"/>
      <c r="DZ160" s="323"/>
      <c r="EA160" s="323"/>
      <c r="EB160" s="323"/>
      <c r="EC160" s="323"/>
      <c r="ED160" s="323"/>
      <c r="EE160" s="323"/>
      <c r="EF160" s="323"/>
      <c r="EG160" s="323"/>
      <c r="EH160" s="323"/>
      <c r="EI160" s="323"/>
      <c r="EJ160" s="323"/>
      <c r="EK160" s="323"/>
      <c r="EL160" s="323"/>
      <c r="EM160" s="323"/>
      <c r="EN160" s="323"/>
      <c r="EO160" s="323"/>
      <c r="EP160" s="323"/>
      <c r="EQ160" s="323"/>
      <c r="ER160" s="323"/>
      <c r="ES160" s="323"/>
      <c r="ET160" s="323"/>
      <c r="EU160" s="323"/>
      <c r="EV160" s="323"/>
      <c r="EW160" s="323"/>
      <c r="EX160" s="323"/>
      <c r="EY160" s="323"/>
      <c r="EZ160" s="323"/>
      <c r="FA160" s="323"/>
      <c r="FB160" s="323"/>
      <c r="FC160" s="323"/>
      <c r="FD160" s="323"/>
      <c r="FE160" s="323"/>
      <c r="FF160" s="323"/>
      <c r="FG160" s="323"/>
      <c r="FH160" s="323"/>
      <c r="FI160" s="323"/>
      <c r="FJ160" s="323"/>
      <c r="FK160" s="323"/>
      <c r="FL160" s="323"/>
      <c r="FM160" s="323"/>
      <c r="FN160" s="323"/>
      <c r="FO160" s="323"/>
      <c r="FP160" s="323"/>
      <c r="FQ160" s="323"/>
      <c r="FR160" s="323"/>
      <c r="FS160" s="323"/>
      <c r="FT160" s="323"/>
      <c r="FU160" s="323"/>
      <c r="FV160" s="323"/>
      <c r="FW160" s="323"/>
      <c r="FX160" s="323"/>
      <c r="FY160" s="323"/>
      <c r="FZ160" s="323"/>
      <c r="GA160" s="323"/>
      <c r="GB160" s="323"/>
      <c r="GC160" s="323"/>
      <c r="GD160" s="323"/>
      <c r="GE160" s="323"/>
      <c r="GF160" s="323"/>
      <c r="GG160" s="323"/>
      <c r="GH160" s="323"/>
      <c r="GI160" s="323"/>
      <c r="GJ160" s="323"/>
      <c r="GK160" s="323"/>
      <c r="GL160" s="323"/>
      <c r="GM160" s="323"/>
      <c r="GN160" s="323"/>
      <c r="GO160" s="323"/>
      <c r="GP160" s="323"/>
      <c r="GQ160" s="323"/>
      <c r="GR160" s="323"/>
      <c r="GS160" s="323"/>
      <c r="GT160" s="323"/>
      <c r="GU160" s="323"/>
      <c r="GV160" s="323"/>
      <c r="GW160" s="323"/>
      <c r="GX160" s="323"/>
      <c r="GY160" s="323"/>
      <c r="GZ160" s="323"/>
      <c r="HA160" s="323"/>
      <c r="HB160" s="323"/>
      <c r="HC160" s="323"/>
      <c r="HD160" s="323"/>
      <c r="HE160" s="323"/>
      <c r="HF160" s="323"/>
      <c r="HG160" s="323"/>
      <c r="HH160" s="323"/>
      <c r="HI160" s="323"/>
      <c r="HJ160" s="323"/>
      <c r="HK160" s="323"/>
      <c r="HL160" s="323"/>
      <c r="HM160" s="323"/>
      <c r="HN160" s="323"/>
      <c r="HO160" s="323"/>
      <c r="HP160" s="323"/>
      <c r="HQ160" s="323"/>
      <c r="HR160" s="323"/>
      <c r="HS160" s="323"/>
      <c r="HT160" s="323"/>
      <c r="HU160" s="323"/>
      <c r="HV160" s="323"/>
      <c r="HW160" s="323"/>
      <c r="HX160" s="323"/>
      <c r="HY160" s="323"/>
      <c r="HZ160" s="323"/>
      <c r="IA160" s="323"/>
      <c r="IB160" s="323"/>
      <c r="IC160" s="323"/>
      <c r="ID160" s="323"/>
      <c r="IE160" s="323"/>
      <c r="IF160" s="323"/>
      <c r="IG160" s="323"/>
      <c r="IH160" s="323"/>
      <c r="II160" s="323"/>
      <c r="IJ160" s="323"/>
      <c r="IK160" s="323"/>
      <c r="IL160" s="323"/>
      <c r="IM160" s="323"/>
      <c r="IN160" s="323"/>
      <c r="IO160" s="323"/>
      <c r="IP160" s="323"/>
      <c r="IQ160" s="323"/>
      <c r="IR160" s="323"/>
      <c r="IS160" s="323"/>
      <c r="IT160" s="323"/>
      <c r="IU160" s="323"/>
      <c r="IV160" s="323"/>
    </row>
    <row r="161" spans="1:256" ht="21.75" customHeight="1" thickBot="1">
      <c r="A161" s="1045" t="s">
        <v>320</v>
      </c>
      <c r="B161" s="1046"/>
      <c r="C161" s="1046"/>
      <c r="D161" s="1046"/>
      <c r="E161" s="1046"/>
      <c r="F161" s="1046"/>
      <c r="G161" s="1046"/>
      <c r="H161" s="1046"/>
      <c r="I161" s="1046"/>
      <c r="J161" s="1046"/>
      <c r="K161" s="1046"/>
      <c r="L161" s="1046"/>
      <c r="M161" s="1046"/>
      <c r="N161" s="1046"/>
      <c r="O161" s="1046"/>
      <c r="P161" s="1046"/>
      <c r="Q161" s="1046"/>
      <c r="R161" s="1046"/>
      <c r="S161" s="1046"/>
      <c r="T161" s="1046"/>
      <c r="U161" s="1046"/>
      <c r="V161" s="1046"/>
      <c r="W161" s="1046"/>
      <c r="X161" s="1047"/>
      <c r="Y161" s="624"/>
      <c r="Z161" s="318"/>
      <c r="AA161" s="318"/>
      <c r="AB161" s="318"/>
      <c r="AC161" s="690"/>
      <c r="AD161" s="690"/>
      <c r="AE161" s="690"/>
      <c r="AF161" s="690"/>
      <c r="AG161" s="690"/>
      <c r="AH161" s="690"/>
      <c r="AI161" s="690"/>
      <c r="AJ161" s="690"/>
      <c r="AK161" s="690"/>
      <c r="AL161" s="690"/>
      <c r="AM161" s="690"/>
      <c r="AN161" s="690"/>
      <c r="AO161" s="690"/>
      <c r="AP161" s="690"/>
      <c r="AQ161" s="690"/>
      <c r="AR161" s="690"/>
      <c r="AS161" s="690"/>
      <c r="AT161" s="690"/>
      <c r="AU161" s="253"/>
      <c r="AV161" s="323"/>
      <c r="AW161" s="323"/>
      <c r="AX161" s="323"/>
      <c r="AY161" s="323"/>
      <c r="AZ161" s="323"/>
      <c r="BA161" s="164"/>
      <c r="BB161" s="691"/>
      <c r="BC161" s="691"/>
      <c r="BD161" s="691"/>
      <c r="BE161" s="691"/>
      <c r="BF161" s="691"/>
      <c r="BG161" s="691"/>
      <c r="BH161" s="691"/>
      <c r="BI161" s="691"/>
      <c r="BJ161" s="691"/>
      <c r="BK161" s="691"/>
      <c r="BL161" s="691"/>
      <c r="BM161" s="691"/>
      <c r="BN161" s="323"/>
      <c r="BO161" s="323"/>
      <c r="BP161" s="323"/>
      <c r="BQ161" s="323"/>
      <c r="BR161" s="323"/>
      <c r="BS161" s="323"/>
      <c r="BT161" s="323"/>
      <c r="BU161" s="323"/>
      <c r="BV161" s="323"/>
      <c r="BW161" s="323"/>
      <c r="BX161" s="323"/>
      <c r="BY161" s="323"/>
      <c r="BZ161" s="323"/>
      <c r="CA161" s="323"/>
      <c r="CB161" s="323"/>
      <c r="CC161" s="323"/>
      <c r="CD161" s="323"/>
      <c r="CE161" s="323"/>
      <c r="CF161" s="323"/>
      <c r="CG161" s="323"/>
      <c r="CH161" s="323"/>
      <c r="CI161" s="323"/>
      <c r="CJ161" s="323"/>
      <c r="CK161" s="323"/>
      <c r="CL161" s="323"/>
      <c r="CM161" s="323"/>
      <c r="CN161" s="323"/>
      <c r="CO161" s="323"/>
      <c r="CP161" s="323"/>
      <c r="CQ161" s="323"/>
      <c r="CR161" s="323"/>
      <c r="CS161" s="323"/>
      <c r="CT161" s="323"/>
      <c r="CU161" s="323"/>
      <c r="CV161" s="323"/>
      <c r="CW161" s="323"/>
      <c r="CX161" s="323"/>
      <c r="CY161" s="323"/>
      <c r="CZ161" s="323"/>
      <c r="DA161" s="323"/>
      <c r="DB161" s="323"/>
      <c r="DC161" s="323"/>
      <c r="DD161" s="323"/>
      <c r="DE161" s="323"/>
      <c r="DF161" s="323"/>
      <c r="DG161" s="323"/>
      <c r="DH161" s="323"/>
      <c r="DI161" s="323"/>
      <c r="DJ161" s="323"/>
      <c r="DK161" s="323"/>
      <c r="DL161" s="323"/>
      <c r="DM161" s="323"/>
      <c r="DN161" s="323"/>
      <c r="DO161" s="323"/>
      <c r="DP161" s="323"/>
      <c r="DQ161" s="323"/>
      <c r="DR161" s="323"/>
      <c r="DS161" s="323"/>
      <c r="DT161" s="323"/>
      <c r="DU161" s="323"/>
      <c r="DV161" s="323"/>
      <c r="DW161" s="323"/>
      <c r="DX161" s="323"/>
      <c r="DY161" s="323"/>
      <c r="DZ161" s="323"/>
      <c r="EA161" s="323"/>
      <c r="EB161" s="323"/>
      <c r="EC161" s="323"/>
      <c r="ED161" s="323"/>
      <c r="EE161" s="323"/>
      <c r="EF161" s="323"/>
      <c r="EG161" s="323"/>
      <c r="EH161" s="323"/>
      <c r="EI161" s="323"/>
      <c r="EJ161" s="323"/>
      <c r="EK161" s="323"/>
      <c r="EL161" s="323"/>
      <c r="EM161" s="323"/>
      <c r="EN161" s="323"/>
      <c r="EO161" s="323"/>
      <c r="EP161" s="323"/>
      <c r="EQ161" s="323"/>
      <c r="ER161" s="323"/>
      <c r="ES161" s="323"/>
      <c r="ET161" s="323"/>
      <c r="EU161" s="323"/>
      <c r="EV161" s="323"/>
      <c r="EW161" s="323"/>
      <c r="EX161" s="323"/>
      <c r="EY161" s="323"/>
      <c r="EZ161" s="323"/>
      <c r="FA161" s="323"/>
      <c r="FB161" s="323"/>
      <c r="FC161" s="323"/>
      <c r="FD161" s="323"/>
      <c r="FE161" s="323"/>
      <c r="FF161" s="323"/>
      <c r="FG161" s="323"/>
      <c r="FH161" s="323"/>
      <c r="FI161" s="323"/>
      <c r="FJ161" s="323"/>
      <c r="FK161" s="323"/>
      <c r="FL161" s="323"/>
      <c r="FM161" s="323"/>
      <c r="FN161" s="323"/>
      <c r="FO161" s="323"/>
      <c r="FP161" s="323"/>
      <c r="FQ161" s="323"/>
      <c r="FR161" s="323"/>
      <c r="FS161" s="323"/>
      <c r="FT161" s="323"/>
      <c r="FU161" s="323"/>
      <c r="FV161" s="323"/>
      <c r="FW161" s="323"/>
      <c r="FX161" s="323"/>
      <c r="FY161" s="323"/>
      <c r="FZ161" s="323"/>
      <c r="GA161" s="323"/>
      <c r="GB161" s="323"/>
      <c r="GC161" s="323"/>
      <c r="GD161" s="323"/>
      <c r="GE161" s="323"/>
      <c r="GF161" s="323"/>
      <c r="GG161" s="323"/>
      <c r="GH161" s="323"/>
      <c r="GI161" s="323"/>
      <c r="GJ161" s="323"/>
      <c r="GK161" s="323"/>
      <c r="GL161" s="323"/>
      <c r="GM161" s="323"/>
      <c r="GN161" s="323"/>
      <c r="GO161" s="323"/>
      <c r="GP161" s="323"/>
      <c r="GQ161" s="323"/>
      <c r="GR161" s="323"/>
      <c r="GS161" s="323"/>
      <c r="GT161" s="323"/>
      <c r="GU161" s="323"/>
      <c r="GV161" s="323"/>
      <c r="GW161" s="323"/>
      <c r="GX161" s="323"/>
      <c r="GY161" s="323"/>
      <c r="GZ161" s="323"/>
      <c r="HA161" s="323"/>
      <c r="HB161" s="323"/>
      <c r="HC161" s="323"/>
      <c r="HD161" s="323"/>
      <c r="HE161" s="323"/>
      <c r="HF161" s="323"/>
      <c r="HG161" s="323"/>
      <c r="HH161" s="323"/>
      <c r="HI161" s="323"/>
      <c r="HJ161" s="323"/>
      <c r="HK161" s="323"/>
      <c r="HL161" s="323"/>
      <c r="HM161" s="323"/>
      <c r="HN161" s="323"/>
      <c r="HO161" s="323"/>
      <c r="HP161" s="323"/>
      <c r="HQ161" s="323"/>
      <c r="HR161" s="323"/>
      <c r="HS161" s="323"/>
      <c r="HT161" s="323"/>
      <c r="HU161" s="323"/>
      <c r="HV161" s="323"/>
      <c r="HW161" s="323"/>
      <c r="HX161" s="323"/>
      <c r="HY161" s="323"/>
      <c r="HZ161" s="323"/>
      <c r="IA161" s="323"/>
      <c r="IB161" s="323"/>
      <c r="IC161" s="323"/>
      <c r="ID161" s="323"/>
      <c r="IE161" s="323"/>
      <c r="IF161" s="323"/>
      <c r="IG161" s="323"/>
      <c r="IH161" s="323"/>
      <c r="II161" s="323"/>
      <c r="IJ161" s="323"/>
      <c r="IK161" s="323"/>
      <c r="IL161" s="323"/>
      <c r="IM161" s="323"/>
      <c r="IN161" s="323"/>
      <c r="IO161" s="323"/>
      <c r="IP161" s="323"/>
      <c r="IQ161" s="323"/>
      <c r="IR161" s="323"/>
      <c r="IS161" s="323"/>
      <c r="IT161" s="323"/>
      <c r="IU161" s="323"/>
      <c r="IV161" s="323"/>
    </row>
    <row r="162" spans="1:256" ht="21.75" customHeight="1" thickBot="1">
      <c r="A162" s="628" t="s">
        <v>303</v>
      </c>
      <c r="B162" s="679" t="s">
        <v>302</v>
      </c>
      <c r="C162" s="727"/>
      <c r="D162" s="728"/>
      <c r="E162" s="648"/>
      <c r="F162" s="649"/>
      <c r="G162" s="502">
        <f>SUM(G163:G165)</f>
        <v>12</v>
      </c>
      <c r="H162" s="502">
        <f aca="true" t="shared" si="32" ref="H162:M162">SUM(H163:H165)</f>
        <v>360</v>
      </c>
      <c r="I162" s="502">
        <f t="shared" si="32"/>
        <v>117</v>
      </c>
      <c r="J162" s="502">
        <f t="shared" si="32"/>
        <v>78</v>
      </c>
      <c r="K162" s="502">
        <f t="shared" si="32"/>
        <v>26</v>
      </c>
      <c r="L162" s="502">
        <f t="shared" si="32"/>
        <v>13</v>
      </c>
      <c r="M162" s="502">
        <f t="shared" si="32"/>
        <v>243</v>
      </c>
      <c r="N162" s="486"/>
      <c r="O162" s="737"/>
      <c r="P162" s="738"/>
      <c r="Q162" s="739"/>
      <c r="R162" s="740"/>
      <c r="S162" s="738"/>
      <c r="T162" s="739"/>
      <c r="U162" s="740"/>
      <c r="V162" s="738"/>
      <c r="W162" s="486"/>
      <c r="X162" s="741">
        <f>SUM(X163:X165)</f>
        <v>9</v>
      </c>
      <c r="Y162" s="624"/>
      <c r="Z162" s="318"/>
      <c r="AA162" s="318"/>
      <c r="AB162" s="318"/>
      <c r="AC162" s="690"/>
      <c r="AD162" s="690"/>
      <c r="AE162" s="690"/>
      <c r="AF162" s="690"/>
      <c r="AG162" s="690"/>
      <c r="AH162" s="690"/>
      <c r="AI162" s="690"/>
      <c r="AJ162" s="690"/>
      <c r="AK162" s="690"/>
      <c r="AL162" s="690"/>
      <c r="AM162" s="690"/>
      <c r="AN162" s="690"/>
      <c r="AO162" s="690"/>
      <c r="AP162" s="690"/>
      <c r="AQ162" s="690"/>
      <c r="AR162" s="690"/>
      <c r="AS162" s="690"/>
      <c r="AT162" s="690"/>
      <c r="AU162" s="253"/>
      <c r="AV162" s="323"/>
      <c r="AW162" s="323"/>
      <c r="AX162" s="323"/>
      <c r="AY162" s="323"/>
      <c r="AZ162" s="323"/>
      <c r="BA162" s="164"/>
      <c r="BB162" s="691"/>
      <c r="BC162" s="691"/>
      <c r="BD162" s="691"/>
      <c r="BE162" s="691"/>
      <c r="BF162" s="691"/>
      <c r="BG162" s="691"/>
      <c r="BH162" s="691"/>
      <c r="BI162" s="691"/>
      <c r="BJ162" s="691"/>
      <c r="BK162" s="691"/>
      <c r="BL162" s="691"/>
      <c r="BM162" s="691"/>
      <c r="BN162" s="323"/>
      <c r="BO162" s="323"/>
      <c r="BP162" s="323"/>
      <c r="BQ162" s="323"/>
      <c r="BR162" s="323"/>
      <c r="BS162" s="323"/>
      <c r="BT162" s="323"/>
      <c r="BU162" s="323"/>
      <c r="BV162" s="323"/>
      <c r="BW162" s="323"/>
      <c r="BX162" s="323"/>
      <c r="BY162" s="323"/>
      <c r="BZ162" s="323"/>
      <c r="CA162" s="323"/>
      <c r="CB162" s="323"/>
      <c r="CC162" s="323"/>
      <c r="CD162" s="323"/>
      <c r="CE162" s="323"/>
      <c r="CF162" s="323"/>
      <c r="CG162" s="323"/>
      <c r="CH162" s="323"/>
      <c r="CI162" s="323"/>
      <c r="CJ162" s="323"/>
      <c r="CK162" s="323"/>
      <c r="CL162" s="323"/>
      <c r="CM162" s="323"/>
      <c r="CN162" s="323"/>
      <c r="CO162" s="323"/>
      <c r="CP162" s="323"/>
      <c r="CQ162" s="323"/>
      <c r="CR162" s="323"/>
      <c r="CS162" s="323"/>
      <c r="CT162" s="323"/>
      <c r="CU162" s="323"/>
      <c r="CV162" s="323"/>
      <c r="CW162" s="323"/>
      <c r="CX162" s="323"/>
      <c r="CY162" s="323"/>
      <c r="CZ162" s="323"/>
      <c r="DA162" s="323"/>
      <c r="DB162" s="323"/>
      <c r="DC162" s="323"/>
      <c r="DD162" s="323"/>
      <c r="DE162" s="323"/>
      <c r="DF162" s="323"/>
      <c r="DG162" s="323"/>
      <c r="DH162" s="323"/>
      <c r="DI162" s="323"/>
      <c r="DJ162" s="323"/>
      <c r="DK162" s="323"/>
      <c r="DL162" s="323"/>
      <c r="DM162" s="323"/>
      <c r="DN162" s="323"/>
      <c r="DO162" s="323"/>
      <c r="DP162" s="323"/>
      <c r="DQ162" s="323"/>
      <c r="DR162" s="323"/>
      <c r="DS162" s="323"/>
      <c r="DT162" s="323"/>
      <c r="DU162" s="323"/>
      <c r="DV162" s="323"/>
      <c r="DW162" s="323"/>
      <c r="DX162" s="323"/>
      <c r="DY162" s="323"/>
      <c r="DZ162" s="323"/>
      <c r="EA162" s="323"/>
      <c r="EB162" s="323"/>
      <c r="EC162" s="323"/>
      <c r="ED162" s="323"/>
      <c r="EE162" s="323"/>
      <c r="EF162" s="323"/>
      <c r="EG162" s="323"/>
      <c r="EH162" s="323"/>
      <c r="EI162" s="323"/>
      <c r="EJ162" s="323"/>
      <c r="EK162" s="323"/>
      <c r="EL162" s="323"/>
      <c r="EM162" s="323"/>
      <c r="EN162" s="323"/>
      <c r="EO162" s="323"/>
      <c r="EP162" s="323"/>
      <c r="EQ162" s="323"/>
      <c r="ER162" s="323"/>
      <c r="ES162" s="323"/>
      <c r="ET162" s="323"/>
      <c r="EU162" s="323"/>
      <c r="EV162" s="323"/>
      <c r="EW162" s="323"/>
      <c r="EX162" s="323"/>
      <c r="EY162" s="323"/>
      <c r="EZ162" s="323"/>
      <c r="FA162" s="323"/>
      <c r="FB162" s="323"/>
      <c r="FC162" s="323"/>
      <c r="FD162" s="323"/>
      <c r="FE162" s="323"/>
      <c r="FF162" s="323"/>
      <c r="FG162" s="323"/>
      <c r="FH162" s="323"/>
      <c r="FI162" s="323"/>
      <c r="FJ162" s="323"/>
      <c r="FK162" s="323"/>
      <c r="FL162" s="323"/>
      <c r="FM162" s="323"/>
      <c r="FN162" s="323"/>
      <c r="FO162" s="323"/>
      <c r="FP162" s="323"/>
      <c r="FQ162" s="323"/>
      <c r="FR162" s="323"/>
      <c r="FS162" s="323"/>
      <c r="FT162" s="323"/>
      <c r="FU162" s="323"/>
      <c r="FV162" s="323"/>
      <c r="FW162" s="323"/>
      <c r="FX162" s="323"/>
      <c r="FY162" s="323"/>
      <c r="FZ162" s="323"/>
      <c r="GA162" s="323"/>
      <c r="GB162" s="323"/>
      <c r="GC162" s="323"/>
      <c r="GD162" s="323"/>
      <c r="GE162" s="323"/>
      <c r="GF162" s="323"/>
      <c r="GG162" s="323"/>
      <c r="GH162" s="323"/>
      <c r="GI162" s="323"/>
      <c r="GJ162" s="323"/>
      <c r="GK162" s="323"/>
      <c r="GL162" s="323"/>
      <c r="GM162" s="323"/>
      <c r="GN162" s="323"/>
      <c r="GO162" s="323"/>
      <c r="GP162" s="323"/>
      <c r="GQ162" s="323"/>
      <c r="GR162" s="323"/>
      <c r="GS162" s="323"/>
      <c r="GT162" s="323"/>
      <c r="GU162" s="323"/>
      <c r="GV162" s="323"/>
      <c r="GW162" s="323"/>
      <c r="GX162" s="323"/>
      <c r="GY162" s="323"/>
      <c r="GZ162" s="323"/>
      <c r="HA162" s="323"/>
      <c r="HB162" s="323"/>
      <c r="HC162" s="323"/>
      <c r="HD162" s="323"/>
      <c r="HE162" s="323"/>
      <c r="HF162" s="323"/>
      <c r="HG162" s="323"/>
      <c r="HH162" s="323"/>
      <c r="HI162" s="323"/>
      <c r="HJ162" s="323"/>
      <c r="HK162" s="323"/>
      <c r="HL162" s="323"/>
      <c r="HM162" s="323"/>
      <c r="HN162" s="323"/>
      <c r="HO162" s="323"/>
      <c r="HP162" s="323"/>
      <c r="HQ162" s="323"/>
      <c r="HR162" s="323"/>
      <c r="HS162" s="323"/>
      <c r="HT162" s="323"/>
      <c r="HU162" s="323"/>
      <c r="HV162" s="323"/>
      <c r="HW162" s="323"/>
      <c r="HX162" s="323"/>
      <c r="HY162" s="323"/>
      <c r="HZ162" s="323"/>
      <c r="IA162" s="323"/>
      <c r="IB162" s="323"/>
      <c r="IC162" s="323"/>
      <c r="ID162" s="323"/>
      <c r="IE162" s="323"/>
      <c r="IF162" s="323"/>
      <c r="IG162" s="323"/>
      <c r="IH162" s="323"/>
      <c r="II162" s="323"/>
      <c r="IJ162" s="323"/>
      <c r="IK162" s="323"/>
      <c r="IL162" s="323"/>
      <c r="IM162" s="323"/>
      <c r="IN162" s="323"/>
      <c r="IO162" s="323"/>
      <c r="IP162" s="323"/>
      <c r="IQ162" s="323"/>
      <c r="IR162" s="323"/>
      <c r="IS162" s="323"/>
      <c r="IT162" s="323"/>
      <c r="IU162" s="323"/>
      <c r="IV162" s="323"/>
    </row>
    <row r="163" spans="1:256" ht="25.5" customHeight="1">
      <c r="A163" s="628"/>
      <c r="B163" s="505" t="s">
        <v>120</v>
      </c>
      <c r="C163" s="275"/>
      <c r="D163" s="695">
        <v>8</v>
      </c>
      <c r="E163" s="695"/>
      <c r="F163" s="726"/>
      <c r="G163" s="504">
        <v>4</v>
      </c>
      <c r="H163" s="695">
        <f>G163*30</f>
        <v>120</v>
      </c>
      <c r="I163" s="696">
        <f>J163+K163+L163</f>
        <v>39</v>
      </c>
      <c r="J163" s="695">
        <v>26</v>
      </c>
      <c r="K163" s="695">
        <v>13</v>
      </c>
      <c r="L163" s="695"/>
      <c r="M163" s="697">
        <f>H163-I163</f>
        <v>81</v>
      </c>
      <c r="N163" s="578"/>
      <c r="O163" s="579"/>
      <c r="P163" s="580"/>
      <c r="Q163" s="578"/>
      <c r="R163" s="579"/>
      <c r="S163" s="580"/>
      <c r="T163" s="306"/>
      <c r="U163" s="581"/>
      <c r="V163" s="582"/>
      <c r="W163" s="306"/>
      <c r="X163" s="64">
        <v>3</v>
      </c>
      <c r="Y163" s="624"/>
      <c r="Z163" s="318"/>
      <c r="AA163" s="318"/>
      <c r="AB163" s="318"/>
      <c r="AC163" s="690"/>
      <c r="AD163" s="690"/>
      <c r="AE163" s="690"/>
      <c r="AF163" s="690"/>
      <c r="AG163" s="690"/>
      <c r="AH163" s="690"/>
      <c r="AI163" s="690"/>
      <c r="AJ163" s="690"/>
      <c r="AK163" s="690"/>
      <c r="AL163" s="690"/>
      <c r="AM163" s="690"/>
      <c r="AN163" s="690"/>
      <c r="AO163" s="690"/>
      <c r="AP163" s="690"/>
      <c r="AQ163" s="690"/>
      <c r="AR163" s="690"/>
      <c r="AS163" s="690"/>
      <c r="AT163" s="690"/>
      <c r="AU163" s="253"/>
      <c r="AV163" s="323"/>
      <c r="AW163" s="323"/>
      <c r="AX163" s="323"/>
      <c r="AY163" s="323"/>
      <c r="AZ163" s="323"/>
      <c r="BA163" s="164"/>
      <c r="BB163" s="691"/>
      <c r="BC163" s="691"/>
      <c r="BD163" s="691"/>
      <c r="BE163" s="691"/>
      <c r="BF163" s="691"/>
      <c r="BG163" s="691"/>
      <c r="BH163" s="691"/>
      <c r="BI163" s="691"/>
      <c r="BJ163" s="691"/>
      <c r="BK163" s="691"/>
      <c r="BL163" s="691"/>
      <c r="BM163" s="691"/>
      <c r="BN163" s="323"/>
      <c r="BO163" s="323"/>
      <c r="BP163" s="323"/>
      <c r="BQ163" s="323"/>
      <c r="BR163" s="323"/>
      <c r="BS163" s="323"/>
      <c r="BT163" s="323"/>
      <c r="BU163" s="323"/>
      <c r="BV163" s="323"/>
      <c r="BW163" s="323"/>
      <c r="BX163" s="323"/>
      <c r="BY163" s="323"/>
      <c r="BZ163" s="323"/>
      <c r="CA163" s="323"/>
      <c r="CB163" s="323"/>
      <c r="CC163" s="323"/>
      <c r="CD163" s="323"/>
      <c r="CE163" s="323"/>
      <c r="CF163" s="323"/>
      <c r="CG163" s="323"/>
      <c r="CH163" s="323"/>
      <c r="CI163" s="323"/>
      <c r="CJ163" s="323"/>
      <c r="CK163" s="323"/>
      <c r="CL163" s="323"/>
      <c r="CM163" s="323"/>
      <c r="CN163" s="323"/>
      <c r="CO163" s="323"/>
      <c r="CP163" s="323"/>
      <c r="CQ163" s="323"/>
      <c r="CR163" s="323"/>
      <c r="CS163" s="323"/>
      <c r="CT163" s="323"/>
      <c r="CU163" s="323"/>
      <c r="CV163" s="323"/>
      <c r="CW163" s="323"/>
      <c r="CX163" s="323"/>
      <c r="CY163" s="323"/>
      <c r="CZ163" s="323"/>
      <c r="DA163" s="323"/>
      <c r="DB163" s="323"/>
      <c r="DC163" s="323"/>
      <c r="DD163" s="323"/>
      <c r="DE163" s="323"/>
      <c r="DF163" s="323"/>
      <c r="DG163" s="323"/>
      <c r="DH163" s="323"/>
      <c r="DI163" s="323"/>
      <c r="DJ163" s="323"/>
      <c r="DK163" s="323"/>
      <c r="DL163" s="323"/>
      <c r="DM163" s="323"/>
      <c r="DN163" s="323"/>
      <c r="DO163" s="323"/>
      <c r="DP163" s="323"/>
      <c r="DQ163" s="323"/>
      <c r="DR163" s="323"/>
      <c r="DS163" s="323"/>
      <c r="DT163" s="323"/>
      <c r="DU163" s="323"/>
      <c r="DV163" s="323"/>
      <c r="DW163" s="323"/>
      <c r="DX163" s="323"/>
      <c r="DY163" s="323"/>
      <c r="DZ163" s="323"/>
      <c r="EA163" s="323"/>
      <c r="EB163" s="323"/>
      <c r="EC163" s="323"/>
      <c r="ED163" s="323"/>
      <c r="EE163" s="323"/>
      <c r="EF163" s="323"/>
      <c r="EG163" s="323"/>
      <c r="EH163" s="323"/>
      <c r="EI163" s="323"/>
      <c r="EJ163" s="323"/>
      <c r="EK163" s="323"/>
      <c r="EL163" s="323"/>
      <c r="EM163" s="323"/>
      <c r="EN163" s="323"/>
      <c r="EO163" s="323"/>
      <c r="EP163" s="323"/>
      <c r="EQ163" s="323"/>
      <c r="ER163" s="323"/>
      <c r="ES163" s="323"/>
      <c r="ET163" s="323"/>
      <c r="EU163" s="323"/>
      <c r="EV163" s="323"/>
      <c r="EW163" s="323"/>
      <c r="EX163" s="323"/>
      <c r="EY163" s="323"/>
      <c r="EZ163" s="323"/>
      <c r="FA163" s="323"/>
      <c r="FB163" s="323"/>
      <c r="FC163" s="323"/>
      <c r="FD163" s="323"/>
      <c r="FE163" s="323"/>
      <c r="FF163" s="323"/>
      <c r="FG163" s="323"/>
      <c r="FH163" s="323"/>
      <c r="FI163" s="323"/>
      <c r="FJ163" s="323"/>
      <c r="FK163" s="323"/>
      <c r="FL163" s="323"/>
      <c r="FM163" s="323"/>
      <c r="FN163" s="323"/>
      <c r="FO163" s="323"/>
      <c r="FP163" s="323"/>
      <c r="FQ163" s="323"/>
      <c r="FR163" s="323"/>
      <c r="FS163" s="323"/>
      <c r="FT163" s="323"/>
      <c r="FU163" s="323"/>
      <c r="FV163" s="323"/>
      <c r="FW163" s="323"/>
      <c r="FX163" s="323"/>
      <c r="FY163" s="323"/>
      <c r="FZ163" s="323"/>
      <c r="GA163" s="323"/>
      <c r="GB163" s="323"/>
      <c r="GC163" s="323"/>
      <c r="GD163" s="323"/>
      <c r="GE163" s="323"/>
      <c r="GF163" s="323"/>
      <c r="GG163" s="323"/>
      <c r="GH163" s="323"/>
      <c r="GI163" s="323"/>
      <c r="GJ163" s="323"/>
      <c r="GK163" s="323"/>
      <c r="GL163" s="323"/>
      <c r="GM163" s="323"/>
      <c r="GN163" s="323"/>
      <c r="GO163" s="323"/>
      <c r="GP163" s="323"/>
      <c r="GQ163" s="323"/>
      <c r="GR163" s="323"/>
      <c r="GS163" s="323"/>
      <c r="GT163" s="323"/>
      <c r="GU163" s="323"/>
      <c r="GV163" s="323"/>
      <c r="GW163" s="323"/>
      <c r="GX163" s="323"/>
      <c r="GY163" s="323"/>
      <c r="GZ163" s="323"/>
      <c r="HA163" s="323"/>
      <c r="HB163" s="323"/>
      <c r="HC163" s="323"/>
      <c r="HD163" s="323"/>
      <c r="HE163" s="323"/>
      <c r="HF163" s="323"/>
      <c r="HG163" s="323"/>
      <c r="HH163" s="323"/>
      <c r="HI163" s="323"/>
      <c r="HJ163" s="323"/>
      <c r="HK163" s="323"/>
      <c r="HL163" s="323"/>
      <c r="HM163" s="323"/>
      <c r="HN163" s="323"/>
      <c r="HO163" s="323"/>
      <c r="HP163" s="323"/>
      <c r="HQ163" s="323"/>
      <c r="HR163" s="323"/>
      <c r="HS163" s="323"/>
      <c r="HT163" s="323"/>
      <c r="HU163" s="323"/>
      <c r="HV163" s="323"/>
      <c r="HW163" s="323"/>
      <c r="HX163" s="323"/>
      <c r="HY163" s="323"/>
      <c r="HZ163" s="323"/>
      <c r="IA163" s="323"/>
      <c r="IB163" s="323"/>
      <c r="IC163" s="323"/>
      <c r="ID163" s="323"/>
      <c r="IE163" s="323"/>
      <c r="IF163" s="323"/>
      <c r="IG163" s="323"/>
      <c r="IH163" s="323"/>
      <c r="II163" s="323"/>
      <c r="IJ163" s="323"/>
      <c r="IK163" s="323"/>
      <c r="IL163" s="323"/>
      <c r="IM163" s="323"/>
      <c r="IN163" s="323"/>
      <c r="IO163" s="323"/>
      <c r="IP163" s="323"/>
      <c r="IQ163" s="323"/>
      <c r="IR163" s="323"/>
      <c r="IS163" s="323"/>
      <c r="IT163" s="323"/>
      <c r="IU163" s="323"/>
      <c r="IV163" s="323"/>
    </row>
    <row r="164" spans="1:256" ht="24" customHeight="1">
      <c r="A164" s="628"/>
      <c r="B164" s="506" t="s">
        <v>124</v>
      </c>
      <c r="C164" s="144"/>
      <c r="D164" s="23">
        <v>8</v>
      </c>
      <c r="E164" s="8"/>
      <c r="F164" s="138"/>
      <c r="G164" s="176">
        <v>4</v>
      </c>
      <c r="H164" s="121">
        <f>G164*30</f>
        <v>120</v>
      </c>
      <c r="I164" s="125">
        <v>39</v>
      </c>
      <c r="J164" s="24">
        <v>26</v>
      </c>
      <c r="K164" s="23">
        <v>13</v>
      </c>
      <c r="L164" s="23"/>
      <c r="M164" s="25">
        <f>H164-I164</f>
        <v>81</v>
      </c>
      <c r="N164" s="126"/>
      <c r="O164" s="8"/>
      <c r="P164" s="10"/>
      <c r="Q164" s="126"/>
      <c r="R164" s="8"/>
      <c r="S164" s="10"/>
      <c r="T164" s="126"/>
      <c r="U164" s="8"/>
      <c r="V164" s="10"/>
      <c r="W164" s="126"/>
      <c r="X164" s="8">
        <v>3</v>
      </c>
      <c r="Y164" s="624"/>
      <c r="Z164" s="318"/>
      <c r="AA164" s="318"/>
      <c r="AB164" s="318"/>
      <c r="AC164" s="690"/>
      <c r="AD164" s="690"/>
      <c r="AE164" s="690"/>
      <c r="AF164" s="690"/>
      <c r="AG164" s="690"/>
      <c r="AH164" s="690"/>
      <c r="AI164" s="690"/>
      <c r="AJ164" s="690"/>
      <c r="AK164" s="690"/>
      <c r="AL164" s="690"/>
      <c r="AM164" s="690"/>
      <c r="AN164" s="690"/>
      <c r="AO164" s="690"/>
      <c r="AP164" s="690"/>
      <c r="AQ164" s="690"/>
      <c r="AR164" s="690"/>
      <c r="AS164" s="690"/>
      <c r="AT164" s="690"/>
      <c r="AU164" s="253"/>
      <c r="AV164" s="323"/>
      <c r="AW164" s="323"/>
      <c r="AX164" s="323"/>
      <c r="AY164" s="323"/>
      <c r="AZ164" s="323"/>
      <c r="BA164" s="164"/>
      <c r="BB164" s="691"/>
      <c r="BC164" s="691"/>
      <c r="BD164" s="691"/>
      <c r="BE164" s="691"/>
      <c r="BF164" s="691"/>
      <c r="BG164" s="691"/>
      <c r="BH164" s="691"/>
      <c r="BI164" s="691"/>
      <c r="BJ164" s="691"/>
      <c r="BK164" s="691"/>
      <c r="BL164" s="691"/>
      <c r="BM164" s="691"/>
      <c r="BN164" s="323"/>
      <c r="BO164" s="323"/>
      <c r="BP164" s="323"/>
      <c r="BQ164" s="323"/>
      <c r="BR164" s="323"/>
      <c r="BS164" s="323"/>
      <c r="BT164" s="323"/>
      <c r="BU164" s="323"/>
      <c r="BV164" s="323"/>
      <c r="BW164" s="323"/>
      <c r="BX164" s="323"/>
      <c r="BY164" s="323"/>
      <c r="BZ164" s="323"/>
      <c r="CA164" s="323"/>
      <c r="CB164" s="323"/>
      <c r="CC164" s="323"/>
      <c r="CD164" s="323"/>
      <c r="CE164" s="323"/>
      <c r="CF164" s="323"/>
      <c r="CG164" s="323"/>
      <c r="CH164" s="323"/>
      <c r="CI164" s="323"/>
      <c r="CJ164" s="323"/>
      <c r="CK164" s="323"/>
      <c r="CL164" s="323"/>
      <c r="CM164" s="323"/>
      <c r="CN164" s="323"/>
      <c r="CO164" s="323"/>
      <c r="CP164" s="323"/>
      <c r="CQ164" s="323"/>
      <c r="CR164" s="323"/>
      <c r="CS164" s="323"/>
      <c r="CT164" s="323"/>
      <c r="CU164" s="323"/>
      <c r="CV164" s="323"/>
      <c r="CW164" s="323"/>
      <c r="CX164" s="323"/>
      <c r="CY164" s="323"/>
      <c r="CZ164" s="323"/>
      <c r="DA164" s="323"/>
      <c r="DB164" s="323"/>
      <c r="DC164" s="323"/>
      <c r="DD164" s="323"/>
      <c r="DE164" s="323"/>
      <c r="DF164" s="323"/>
      <c r="DG164" s="323"/>
      <c r="DH164" s="323"/>
      <c r="DI164" s="323"/>
      <c r="DJ164" s="323"/>
      <c r="DK164" s="323"/>
      <c r="DL164" s="323"/>
      <c r="DM164" s="323"/>
      <c r="DN164" s="323"/>
      <c r="DO164" s="323"/>
      <c r="DP164" s="323"/>
      <c r="DQ164" s="323"/>
      <c r="DR164" s="323"/>
      <c r="DS164" s="323"/>
      <c r="DT164" s="323"/>
      <c r="DU164" s="323"/>
      <c r="DV164" s="323"/>
      <c r="DW164" s="323"/>
      <c r="DX164" s="323"/>
      <c r="DY164" s="323"/>
      <c r="DZ164" s="323"/>
      <c r="EA164" s="323"/>
      <c r="EB164" s="323"/>
      <c r="EC164" s="323"/>
      <c r="ED164" s="323"/>
      <c r="EE164" s="323"/>
      <c r="EF164" s="323"/>
      <c r="EG164" s="323"/>
      <c r="EH164" s="323"/>
      <c r="EI164" s="323"/>
      <c r="EJ164" s="323"/>
      <c r="EK164" s="323"/>
      <c r="EL164" s="323"/>
      <c r="EM164" s="323"/>
      <c r="EN164" s="323"/>
      <c r="EO164" s="323"/>
      <c r="EP164" s="323"/>
      <c r="EQ164" s="323"/>
      <c r="ER164" s="323"/>
      <c r="ES164" s="323"/>
      <c r="ET164" s="323"/>
      <c r="EU164" s="323"/>
      <c r="EV164" s="323"/>
      <c r="EW164" s="323"/>
      <c r="EX164" s="323"/>
      <c r="EY164" s="323"/>
      <c r="EZ164" s="323"/>
      <c r="FA164" s="323"/>
      <c r="FB164" s="323"/>
      <c r="FC164" s="323"/>
      <c r="FD164" s="323"/>
      <c r="FE164" s="323"/>
      <c r="FF164" s="323"/>
      <c r="FG164" s="323"/>
      <c r="FH164" s="323"/>
      <c r="FI164" s="323"/>
      <c r="FJ164" s="323"/>
      <c r="FK164" s="323"/>
      <c r="FL164" s="323"/>
      <c r="FM164" s="323"/>
      <c r="FN164" s="323"/>
      <c r="FO164" s="323"/>
      <c r="FP164" s="323"/>
      <c r="FQ164" s="323"/>
      <c r="FR164" s="323"/>
      <c r="FS164" s="323"/>
      <c r="FT164" s="323"/>
      <c r="FU164" s="323"/>
      <c r="FV164" s="323"/>
      <c r="FW164" s="323"/>
      <c r="FX164" s="323"/>
      <c r="FY164" s="323"/>
      <c r="FZ164" s="323"/>
      <c r="GA164" s="323"/>
      <c r="GB164" s="323"/>
      <c r="GC164" s="323"/>
      <c r="GD164" s="323"/>
      <c r="GE164" s="323"/>
      <c r="GF164" s="323"/>
      <c r="GG164" s="323"/>
      <c r="GH164" s="323"/>
      <c r="GI164" s="323"/>
      <c r="GJ164" s="323"/>
      <c r="GK164" s="323"/>
      <c r="GL164" s="323"/>
      <c r="GM164" s="323"/>
      <c r="GN164" s="323"/>
      <c r="GO164" s="323"/>
      <c r="GP164" s="323"/>
      <c r="GQ164" s="323"/>
      <c r="GR164" s="323"/>
      <c r="GS164" s="323"/>
      <c r="GT164" s="323"/>
      <c r="GU164" s="323"/>
      <c r="GV164" s="323"/>
      <c r="GW164" s="323"/>
      <c r="GX164" s="323"/>
      <c r="GY164" s="323"/>
      <c r="GZ164" s="323"/>
      <c r="HA164" s="323"/>
      <c r="HB164" s="323"/>
      <c r="HC164" s="323"/>
      <c r="HD164" s="323"/>
      <c r="HE164" s="323"/>
      <c r="HF164" s="323"/>
      <c r="HG164" s="323"/>
      <c r="HH164" s="323"/>
      <c r="HI164" s="323"/>
      <c r="HJ164" s="323"/>
      <c r="HK164" s="323"/>
      <c r="HL164" s="323"/>
      <c r="HM164" s="323"/>
      <c r="HN164" s="323"/>
      <c r="HO164" s="323"/>
      <c r="HP164" s="323"/>
      <c r="HQ164" s="323"/>
      <c r="HR164" s="323"/>
      <c r="HS164" s="323"/>
      <c r="HT164" s="323"/>
      <c r="HU164" s="323"/>
      <c r="HV164" s="323"/>
      <c r="HW164" s="323"/>
      <c r="HX164" s="323"/>
      <c r="HY164" s="323"/>
      <c r="HZ164" s="323"/>
      <c r="IA164" s="323"/>
      <c r="IB164" s="323"/>
      <c r="IC164" s="323"/>
      <c r="ID164" s="323"/>
      <c r="IE164" s="323"/>
      <c r="IF164" s="323"/>
      <c r="IG164" s="323"/>
      <c r="IH164" s="323"/>
      <c r="II164" s="323"/>
      <c r="IJ164" s="323"/>
      <c r="IK164" s="323"/>
      <c r="IL164" s="323"/>
      <c r="IM164" s="323"/>
      <c r="IN164" s="323"/>
      <c r="IO164" s="323"/>
      <c r="IP164" s="323"/>
      <c r="IQ164" s="323"/>
      <c r="IR164" s="323"/>
      <c r="IS164" s="323"/>
      <c r="IT164" s="323"/>
      <c r="IU164" s="323"/>
      <c r="IV164" s="323"/>
    </row>
    <row r="165" spans="1:256" ht="21.75" customHeight="1">
      <c r="A165" s="628"/>
      <c r="B165" s="507" t="s">
        <v>288</v>
      </c>
      <c r="C165" s="144"/>
      <c r="D165" s="23">
        <v>8</v>
      </c>
      <c r="E165" s="23"/>
      <c r="F165" s="150"/>
      <c r="G165" s="176">
        <v>4</v>
      </c>
      <c r="H165" s="26">
        <f>G165*30</f>
        <v>120</v>
      </c>
      <c r="I165" s="125">
        <f>J165+L165+K165</f>
        <v>39</v>
      </c>
      <c r="J165" s="24">
        <v>26</v>
      </c>
      <c r="K165" s="23"/>
      <c r="L165" s="23">
        <v>13</v>
      </c>
      <c r="M165" s="566">
        <f>H165-I165</f>
        <v>81</v>
      </c>
      <c r="N165" s="126"/>
      <c r="O165" s="8"/>
      <c r="P165" s="10"/>
      <c r="Q165" s="126"/>
      <c r="R165" s="8"/>
      <c r="S165" s="10"/>
      <c r="T165" s="126"/>
      <c r="U165" s="8"/>
      <c r="V165" s="10"/>
      <c r="W165" s="126"/>
      <c r="X165" s="8">
        <v>3</v>
      </c>
      <c r="Y165" s="624"/>
      <c r="Z165" s="318"/>
      <c r="AA165" s="318"/>
      <c r="AB165" s="318"/>
      <c r="AC165" s="690"/>
      <c r="AD165" s="690"/>
      <c r="AE165" s="690"/>
      <c r="AF165" s="690"/>
      <c r="AG165" s="690"/>
      <c r="AH165" s="690"/>
      <c r="AI165" s="690"/>
      <c r="AJ165" s="690"/>
      <c r="AK165" s="690"/>
      <c r="AL165" s="690"/>
      <c r="AM165" s="690"/>
      <c r="AN165" s="690"/>
      <c r="AO165" s="690"/>
      <c r="AP165" s="690"/>
      <c r="AQ165" s="690"/>
      <c r="AR165" s="690"/>
      <c r="AS165" s="690"/>
      <c r="AT165" s="690"/>
      <c r="AU165" s="253"/>
      <c r="AV165" s="323"/>
      <c r="AW165" s="323"/>
      <c r="AX165" s="323"/>
      <c r="AY165" s="323"/>
      <c r="AZ165" s="323"/>
      <c r="BA165" s="164"/>
      <c r="BB165" s="691"/>
      <c r="BC165" s="691"/>
      <c r="BD165" s="691"/>
      <c r="BE165" s="691"/>
      <c r="BF165" s="691"/>
      <c r="BG165" s="691"/>
      <c r="BH165" s="691"/>
      <c r="BI165" s="691"/>
      <c r="BJ165" s="691"/>
      <c r="BK165" s="691"/>
      <c r="BL165" s="691"/>
      <c r="BM165" s="691"/>
      <c r="BN165" s="323"/>
      <c r="BO165" s="323"/>
      <c r="BP165" s="323"/>
      <c r="BQ165" s="323"/>
      <c r="BR165" s="323"/>
      <c r="BS165" s="323"/>
      <c r="BT165" s="323"/>
      <c r="BU165" s="323"/>
      <c r="BV165" s="323"/>
      <c r="BW165" s="323"/>
      <c r="BX165" s="323"/>
      <c r="BY165" s="323"/>
      <c r="BZ165" s="323"/>
      <c r="CA165" s="323"/>
      <c r="CB165" s="323"/>
      <c r="CC165" s="323"/>
      <c r="CD165" s="323"/>
      <c r="CE165" s="323"/>
      <c r="CF165" s="323"/>
      <c r="CG165" s="323"/>
      <c r="CH165" s="323"/>
      <c r="CI165" s="323"/>
      <c r="CJ165" s="323"/>
      <c r="CK165" s="323"/>
      <c r="CL165" s="323"/>
      <c r="CM165" s="323"/>
      <c r="CN165" s="323"/>
      <c r="CO165" s="323"/>
      <c r="CP165" s="323"/>
      <c r="CQ165" s="323"/>
      <c r="CR165" s="323"/>
      <c r="CS165" s="323"/>
      <c r="CT165" s="323"/>
      <c r="CU165" s="323"/>
      <c r="CV165" s="323"/>
      <c r="CW165" s="323"/>
      <c r="CX165" s="323"/>
      <c r="CY165" s="323"/>
      <c r="CZ165" s="323"/>
      <c r="DA165" s="323"/>
      <c r="DB165" s="323"/>
      <c r="DC165" s="323"/>
      <c r="DD165" s="323"/>
      <c r="DE165" s="323"/>
      <c r="DF165" s="323"/>
      <c r="DG165" s="323"/>
      <c r="DH165" s="323"/>
      <c r="DI165" s="323"/>
      <c r="DJ165" s="323"/>
      <c r="DK165" s="323"/>
      <c r="DL165" s="323"/>
      <c r="DM165" s="323"/>
      <c r="DN165" s="323"/>
      <c r="DO165" s="323"/>
      <c r="DP165" s="323"/>
      <c r="DQ165" s="323"/>
      <c r="DR165" s="323"/>
      <c r="DS165" s="323"/>
      <c r="DT165" s="323"/>
      <c r="DU165" s="323"/>
      <c r="DV165" s="323"/>
      <c r="DW165" s="323"/>
      <c r="DX165" s="323"/>
      <c r="DY165" s="323"/>
      <c r="DZ165" s="323"/>
      <c r="EA165" s="323"/>
      <c r="EB165" s="323"/>
      <c r="EC165" s="323"/>
      <c r="ED165" s="323"/>
      <c r="EE165" s="323"/>
      <c r="EF165" s="323"/>
      <c r="EG165" s="323"/>
      <c r="EH165" s="323"/>
      <c r="EI165" s="323"/>
      <c r="EJ165" s="323"/>
      <c r="EK165" s="323"/>
      <c r="EL165" s="323"/>
      <c r="EM165" s="323"/>
      <c r="EN165" s="323"/>
      <c r="EO165" s="323"/>
      <c r="EP165" s="323"/>
      <c r="EQ165" s="323"/>
      <c r="ER165" s="323"/>
      <c r="ES165" s="323"/>
      <c r="ET165" s="323"/>
      <c r="EU165" s="323"/>
      <c r="EV165" s="323"/>
      <c r="EW165" s="323"/>
      <c r="EX165" s="323"/>
      <c r="EY165" s="323"/>
      <c r="EZ165" s="323"/>
      <c r="FA165" s="323"/>
      <c r="FB165" s="323"/>
      <c r="FC165" s="323"/>
      <c r="FD165" s="323"/>
      <c r="FE165" s="323"/>
      <c r="FF165" s="323"/>
      <c r="FG165" s="323"/>
      <c r="FH165" s="323"/>
      <c r="FI165" s="323"/>
      <c r="FJ165" s="323"/>
      <c r="FK165" s="323"/>
      <c r="FL165" s="323"/>
      <c r="FM165" s="323"/>
      <c r="FN165" s="323"/>
      <c r="FO165" s="323"/>
      <c r="FP165" s="323"/>
      <c r="FQ165" s="323"/>
      <c r="FR165" s="323"/>
      <c r="FS165" s="323"/>
      <c r="FT165" s="323"/>
      <c r="FU165" s="323"/>
      <c r="FV165" s="323"/>
      <c r="FW165" s="323"/>
      <c r="FX165" s="323"/>
      <c r="FY165" s="323"/>
      <c r="FZ165" s="323"/>
      <c r="GA165" s="323"/>
      <c r="GB165" s="323"/>
      <c r="GC165" s="323"/>
      <c r="GD165" s="323"/>
      <c r="GE165" s="323"/>
      <c r="GF165" s="323"/>
      <c r="GG165" s="323"/>
      <c r="GH165" s="323"/>
      <c r="GI165" s="323"/>
      <c r="GJ165" s="323"/>
      <c r="GK165" s="323"/>
      <c r="GL165" s="323"/>
      <c r="GM165" s="323"/>
      <c r="GN165" s="323"/>
      <c r="GO165" s="323"/>
      <c r="GP165" s="323"/>
      <c r="GQ165" s="323"/>
      <c r="GR165" s="323"/>
      <c r="GS165" s="323"/>
      <c r="GT165" s="323"/>
      <c r="GU165" s="323"/>
      <c r="GV165" s="323"/>
      <c r="GW165" s="323"/>
      <c r="GX165" s="323"/>
      <c r="GY165" s="323"/>
      <c r="GZ165" s="323"/>
      <c r="HA165" s="323"/>
      <c r="HB165" s="323"/>
      <c r="HC165" s="323"/>
      <c r="HD165" s="323"/>
      <c r="HE165" s="323"/>
      <c r="HF165" s="323"/>
      <c r="HG165" s="323"/>
      <c r="HH165" s="323"/>
      <c r="HI165" s="323"/>
      <c r="HJ165" s="323"/>
      <c r="HK165" s="323"/>
      <c r="HL165" s="323"/>
      <c r="HM165" s="323"/>
      <c r="HN165" s="323"/>
      <c r="HO165" s="323"/>
      <c r="HP165" s="323"/>
      <c r="HQ165" s="323"/>
      <c r="HR165" s="323"/>
      <c r="HS165" s="323"/>
      <c r="HT165" s="323"/>
      <c r="HU165" s="323"/>
      <c r="HV165" s="323"/>
      <c r="HW165" s="323"/>
      <c r="HX165" s="323"/>
      <c r="HY165" s="323"/>
      <c r="HZ165" s="323"/>
      <c r="IA165" s="323"/>
      <c r="IB165" s="323"/>
      <c r="IC165" s="323"/>
      <c r="ID165" s="323"/>
      <c r="IE165" s="323"/>
      <c r="IF165" s="323"/>
      <c r="IG165" s="323"/>
      <c r="IH165" s="323"/>
      <c r="II165" s="323"/>
      <c r="IJ165" s="323"/>
      <c r="IK165" s="323"/>
      <c r="IL165" s="323"/>
      <c r="IM165" s="323"/>
      <c r="IN165" s="323"/>
      <c r="IO165" s="323"/>
      <c r="IP165" s="323"/>
      <c r="IQ165" s="323"/>
      <c r="IR165" s="323"/>
      <c r="IS165" s="323"/>
      <c r="IT165" s="323"/>
      <c r="IU165" s="323"/>
      <c r="IV165" s="323"/>
    </row>
    <row r="166" spans="1:256" ht="21.75" customHeight="1">
      <c r="A166" s="628"/>
      <c r="B166" s="735" t="s">
        <v>329</v>
      </c>
      <c r="C166" s="144"/>
      <c r="D166" s="23">
        <v>8</v>
      </c>
      <c r="E166" s="23"/>
      <c r="F166" s="150"/>
      <c r="G166" s="176">
        <v>4</v>
      </c>
      <c r="H166" s="23">
        <f>G166*30</f>
        <v>120</v>
      </c>
      <c r="I166" s="24">
        <f>J166+K166+L166</f>
        <v>39</v>
      </c>
      <c r="J166" s="23">
        <v>26</v>
      </c>
      <c r="K166" s="23"/>
      <c r="L166" s="23">
        <v>13</v>
      </c>
      <c r="M166" s="159">
        <f>H166-I166</f>
        <v>81</v>
      </c>
      <c r="N166" s="126"/>
      <c r="O166" s="8"/>
      <c r="P166" s="10"/>
      <c r="Q166" s="126"/>
      <c r="R166" s="8"/>
      <c r="S166" s="10"/>
      <c r="T166" s="126"/>
      <c r="U166" s="8"/>
      <c r="V166" s="10"/>
      <c r="W166" s="126"/>
      <c r="X166" s="8">
        <v>3</v>
      </c>
      <c r="Y166" s="624"/>
      <c r="Z166" s="318"/>
      <c r="AA166" s="318"/>
      <c r="AB166" s="318"/>
      <c r="AC166" s="690"/>
      <c r="AD166" s="690"/>
      <c r="AE166" s="690"/>
      <c r="AF166" s="690"/>
      <c r="AG166" s="690"/>
      <c r="AH166" s="690"/>
      <c r="AI166" s="690"/>
      <c r="AJ166" s="690"/>
      <c r="AK166" s="690"/>
      <c r="AL166" s="690"/>
      <c r="AM166" s="690"/>
      <c r="AN166" s="690"/>
      <c r="AO166" s="690"/>
      <c r="AP166" s="690"/>
      <c r="AQ166" s="690"/>
      <c r="AR166" s="690"/>
      <c r="AS166" s="690"/>
      <c r="AT166" s="690"/>
      <c r="AU166" s="253"/>
      <c r="AV166" s="323"/>
      <c r="AW166" s="323"/>
      <c r="AX166" s="323"/>
      <c r="AY166" s="323"/>
      <c r="AZ166" s="323"/>
      <c r="BA166" s="164"/>
      <c r="BB166" s="691"/>
      <c r="BC166" s="691"/>
      <c r="BD166" s="691"/>
      <c r="BE166" s="691"/>
      <c r="BF166" s="691"/>
      <c r="BG166" s="691"/>
      <c r="BH166" s="691"/>
      <c r="BI166" s="691"/>
      <c r="BJ166" s="691"/>
      <c r="BK166" s="691"/>
      <c r="BL166" s="691"/>
      <c r="BM166" s="691"/>
      <c r="BN166" s="323"/>
      <c r="BO166" s="323"/>
      <c r="BP166" s="323"/>
      <c r="BQ166" s="323"/>
      <c r="BR166" s="323"/>
      <c r="BS166" s="323"/>
      <c r="BT166" s="323"/>
      <c r="BU166" s="323"/>
      <c r="BV166" s="323"/>
      <c r="BW166" s="323"/>
      <c r="BX166" s="323"/>
      <c r="BY166" s="323"/>
      <c r="BZ166" s="323"/>
      <c r="CA166" s="323"/>
      <c r="CB166" s="323"/>
      <c r="CC166" s="323"/>
      <c r="CD166" s="323"/>
      <c r="CE166" s="323"/>
      <c r="CF166" s="323"/>
      <c r="CG166" s="323"/>
      <c r="CH166" s="323"/>
      <c r="CI166" s="323"/>
      <c r="CJ166" s="323"/>
      <c r="CK166" s="323"/>
      <c r="CL166" s="323"/>
      <c r="CM166" s="323"/>
      <c r="CN166" s="323"/>
      <c r="CO166" s="323"/>
      <c r="CP166" s="323"/>
      <c r="CQ166" s="323"/>
      <c r="CR166" s="323"/>
      <c r="CS166" s="323"/>
      <c r="CT166" s="323"/>
      <c r="CU166" s="323"/>
      <c r="CV166" s="323"/>
      <c r="CW166" s="323"/>
      <c r="CX166" s="323"/>
      <c r="CY166" s="323"/>
      <c r="CZ166" s="323"/>
      <c r="DA166" s="323"/>
      <c r="DB166" s="323"/>
      <c r="DC166" s="323"/>
      <c r="DD166" s="323"/>
      <c r="DE166" s="323"/>
      <c r="DF166" s="323"/>
      <c r="DG166" s="323"/>
      <c r="DH166" s="323"/>
      <c r="DI166" s="323"/>
      <c r="DJ166" s="323"/>
      <c r="DK166" s="323"/>
      <c r="DL166" s="323"/>
      <c r="DM166" s="323"/>
      <c r="DN166" s="323"/>
      <c r="DO166" s="323"/>
      <c r="DP166" s="323"/>
      <c r="DQ166" s="323"/>
      <c r="DR166" s="323"/>
      <c r="DS166" s="323"/>
      <c r="DT166" s="323"/>
      <c r="DU166" s="323"/>
      <c r="DV166" s="323"/>
      <c r="DW166" s="323"/>
      <c r="DX166" s="323"/>
      <c r="DY166" s="323"/>
      <c r="DZ166" s="323"/>
      <c r="EA166" s="323"/>
      <c r="EB166" s="323"/>
      <c r="EC166" s="323"/>
      <c r="ED166" s="323"/>
      <c r="EE166" s="323"/>
      <c r="EF166" s="323"/>
      <c r="EG166" s="323"/>
      <c r="EH166" s="323"/>
      <c r="EI166" s="323"/>
      <c r="EJ166" s="323"/>
      <c r="EK166" s="323"/>
      <c r="EL166" s="323"/>
      <c r="EM166" s="323"/>
      <c r="EN166" s="323"/>
      <c r="EO166" s="323"/>
      <c r="EP166" s="323"/>
      <c r="EQ166" s="323"/>
      <c r="ER166" s="323"/>
      <c r="ES166" s="323"/>
      <c r="ET166" s="323"/>
      <c r="EU166" s="323"/>
      <c r="EV166" s="323"/>
      <c r="EW166" s="323"/>
      <c r="EX166" s="323"/>
      <c r="EY166" s="323"/>
      <c r="EZ166" s="323"/>
      <c r="FA166" s="323"/>
      <c r="FB166" s="323"/>
      <c r="FC166" s="323"/>
      <c r="FD166" s="323"/>
      <c r="FE166" s="323"/>
      <c r="FF166" s="323"/>
      <c r="FG166" s="323"/>
      <c r="FH166" s="323"/>
      <c r="FI166" s="323"/>
      <c r="FJ166" s="323"/>
      <c r="FK166" s="323"/>
      <c r="FL166" s="323"/>
      <c r="FM166" s="323"/>
      <c r="FN166" s="323"/>
      <c r="FO166" s="323"/>
      <c r="FP166" s="323"/>
      <c r="FQ166" s="323"/>
      <c r="FR166" s="323"/>
      <c r="FS166" s="323"/>
      <c r="FT166" s="323"/>
      <c r="FU166" s="323"/>
      <c r="FV166" s="323"/>
      <c r="FW166" s="323"/>
      <c r="FX166" s="323"/>
      <c r="FY166" s="323"/>
      <c r="FZ166" s="323"/>
      <c r="GA166" s="323"/>
      <c r="GB166" s="323"/>
      <c r="GC166" s="323"/>
      <c r="GD166" s="323"/>
      <c r="GE166" s="323"/>
      <c r="GF166" s="323"/>
      <c r="GG166" s="323"/>
      <c r="GH166" s="323"/>
      <c r="GI166" s="323"/>
      <c r="GJ166" s="323"/>
      <c r="GK166" s="323"/>
      <c r="GL166" s="323"/>
      <c r="GM166" s="323"/>
      <c r="GN166" s="323"/>
      <c r="GO166" s="323"/>
      <c r="GP166" s="323"/>
      <c r="GQ166" s="323"/>
      <c r="GR166" s="323"/>
      <c r="GS166" s="323"/>
      <c r="GT166" s="323"/>
      <c r="GU166" s="323"/>
      <c r="GV166" s="323"/>
      <c r="GW166" s="323"/>
      <c r="GX166" s="323"/>
      <c r="GY166" s="323"/>
      <c r="GZ166" s="323"/>
      <c r="HA166" s="323"/>
      <c r="HB166" s="323"/>
      <c r="HC166" s="323"/>
      <c r="HD166" s="323"/>
      <c r="HE166" s="323"/>
      <c r="HF166" s="323"/>
      <c r="HG166" s="323"/>
      <c r="HH166" s="323"/>
      <c r="HI166" s="323"/>
      <c r="HJ166" s="323"/>
      <c r="HK166" s="323"/>
      <c r="HL166" s="323"/>
      <c r="HM166" s="323"/>
      <c r="HN166" s="323"/>
      <c r="HO166" s="323"/>
      <c r="HP166" s="323"/>
      <c r="HQ166" s="323"/>
      <c r="HR166" s="323"/>
      <c r="HS166" s="323"/>
      <c r="HT166" s="323"/>
      <c r="HU166" s="323"/>
      <c r="HV166" s="323"/>
      <c r="HW166" s="323"/>
      <c r="HX166" s="323"/>
      <c r="HY166" s="323"/>
      <c r="HZ166" s="323"/>
      <c r="IA166" s="323"/>
      <c r="IB166" s="323"/>
      <c r="IC166" s="323"/>
      <c r="ID166" s="323"/>
      <c r="IE166" s="323"/>
      <c r="IF166" s="323"/>
      <c r="IG166" s="323"/>
      <c r="IH166" s="323"/>
      <c r="II166" s="323"/>
      <c r="IJ166" s="323"/>
      <c r="IK166" s="323"/>
      <c r="IL166" s="323"/>
      <c r="IM166" s="323"/>
      <c r="IN166" s="323"/>
      <c r="IO166" s="323"/>
      <c r="IP166" s="323"/>
      <c r="IQ166" s="323"/>
      <c r="IR166" s="323"/>
      <c r="IS166" s="323"/>
      <c r="IT166" s="323"/>
      <c r="IU166" s="323"/>
      <c r="IV166" s="323"/>
    </row>
    <row r="167" spans="1:256" ht="21.75" customHeight="1">
      <c r="A167" s="628"/>
      <c r="B167" s="735" t="s">
        <v>331</v>
      </c>
      <c r="C167" s="629"/>
      <c r="D167" s="630">
        <v>8</v>
      </c>
      <c r="E167" s="635"/>
      <c r="F167" s="636"/>
      <c r="G167" s="504">
        <v>4</v>
      </c>
      <c r="H167" s="695">
        <f>G167*30</f>
        <v>120</v>
      </c>
      <c r="I167" s="696">
        <f>J167+K167+L167</f>
        <v>39</v>
      </c>
      <c r="J167" s="695">
        <v>26</v>
      </c>
      <c r="K167" s="695"/>
      <c r="L167" s="695">
        <v>13</v>
      </c>
      <c r="M167" s="697">
        <f>H167-I167</f>
        <v>81</v>
      </c>
      <c r="N167" s="126"/>
      <c r="O167" s="8"/>
      <c r="P167" s="10"/>
      <c r="Q167" s="126"/>
      <c r="R167" s="8"/>
      <c r="S167" s="10"/>
      <c r="T167" s="126"/>
      <c r="U167" s="8"/>
      <c r="V167" s="10"/>
      <c r="W167" s="126"/>
      <c r="X167" s="8">
        <v>3</v>
      </c>
      <c r="Y167" s="624"/>
      <c r="Z167" s="318"/>
      <c r="AA167" s="318"/>
      <c r="AB167" s="318"/>
      <c r="AC167" s="690"/>
      <c r="AD167" s="690"/>
      <c r="AE167" s="690"/>
      <c r="AF167" s="690"/>
      <c r="AG167" s="690"/>
      <c r="AH167" s="690"/>
      <c r="AI167" s="690"/>
      <c r="AJ167" s="690"/>
      <c r="AK167" s="690"/>
      <c r="AL167" s="690"/>
      <c r="AM167" s="690"/>
      <c r="AN167" s="690"/>
      <c r="AO167" s="690"/>
      <c r="AP167" s="690"/>
      <c r="AQ167" s="690"/>
      <c r="AR167" s="690"/>
      <c r="AS167" s="690"/>
      <c r="AT167" s="690"/>
      <c r="AU167" s="253"/>
      <c r="AV167" s="323"/>
      <c r="AW167" s="323"/>
      <c r="AX167" s="323"/>
      <c r="AY167" s="323"/>
      <c r="AZ167" s="323"/>
      <c r="BA167" s="164"/>
      <c r="BB167" s="691"/>
      <c r="BC167" s="691"/>
      <c r="BD167" s="691"/>
      <c r="BE167" s="691"/>
      <c r="BF167" s="691"/>
      <c r="BG167" s="691"/>
      <c r="BH167" s="691"/>
      <c r="BI167" s="691"/>
      <c r="BJ167" s="691"/>
      <c r="BK167" s="691"/>
      <c r="BL167" s="691"/>
      <c r="BM167" s="691"/>
      <c r="BN167" s="323"/>
      <c r="BO167" s="323"/>
      <c r="BP167" s="323"/>
      <c r="BQ167" s="323"/>
      <c r="BR167" s="323"/>
      <c r="BS167" s="323"/>
      <c r="BT167" s="323"/>
      <c r="BU167" s="323"/>
      <c r="BV167" s="323"/>
      <c r="BW167" s="323"/>
      <c r="BX167" s="323"/>
      <c r="BY167" s="323"/>
      <c r="BZ167" s="323"/>
      <c r="CA167" s="323"/>
      <c r="CB167" s="323"/>
      <c r="CC167" s="323"/>
      <c r="CD167" s="323"/>
      <c r="CE167" s="323"/>
      <c r="CF167" s="323"/>
      <c r="CG167" s="323"/>
      <c r="CH167" s="323"/>
      <c r="CI167" s="323"/>
      <c r="CJ167" s="323"/>
      <c r="CK167" s="323"/>
      <c r="CL167" s="323"/>
      <c r="CM167" s="323"/>
      <c r="CN167" s="323"/>
      <c r="CO167" s="323"/>
      <c r="CP167" s="323"/>
      <c r="CQ167" s="323"/>
      <c r="CR167" s="323"/>
      <c r="CS167" s="323"/>
      <c r="CT167" s="323"/>
      <c r="CU167" s="323"/>
      <c r="CV167" s="323"/>
      <c r="CW167" s="323"/>
      <c r="CX167" s="323"/>
      <c r="CY167" s="323"/>
      <c r="CZ167" s="323"/>
      <c r="DA167" s="323"/>
      <c r="DB167" s="323"/>
      <c r="DC167" s="323"/>
      <c r="DD167" s="323"/>
      <c r="DE167" s="323"/>
      <c r="DF167" s="323"/>
      <c r="DG167" s="323"/>
      <c r="DH167" s="323"/>
      <c r="DI167" s="323"/>
      <c r="DJ167" s="323"/>
      <c r="DK167" s="323"/>
      <c r="DL167" s="323"/>
      <c r="DM167" s="323"/>
      <c r="DN167" s="323"/>
      <c r="DO167" s="323"/>
      <c r="DP167" s="323"/>
      <c r="DQ167" s="323"/>
      <c r="DR167" s="323"/>
      <c r="DS167" s="323"/>
      <c r="DT167" s="323"/>
      <c r="DU167" s="323"/>
      <c r="DV167" s="323"/>
      <c r="DW167" s="323"/>
      <c r="DX167" s="323"/>
      <c r="DY167" s="323"/>
      <c r="DZ167" s="323"/>
      <c r="EA167" s="323"/>
      <c r="EB167" s="323"/>
      <c r="EC167" s="323"/>
      <c r="ED167" s="323"/>
      <c r="EE167" s="323"/>
      <c r="EF167" s="323"/>
      <c r="EG167" s="323"/>
      <c r="EH167" s="323"/>
      <c r="EI167" s="323"/>
      <c r="EJ167" s="323"/>
      <c r="EK167" s="323"/>
      <c r="EL167" s="323"/>
      <c r="EM167" s="323"/>
      <c r="EN167" s="323"/>
      <c r="EO167" s="323"/>
      <c r="EP167" s="323"/>
      <c r="EQ167" s="323"/>
      <c r="ER167" s="323"/>
      <c r="ES167" s="323"/>
      <c r="ET167" s="323"/>
      <c r="EU167" s="323"/>
      <c r="EV167" s="323"/>
      <c r="EW167" s="323"/>
      <c r="EX167" s="323"/>
      <c r="EY167" s="323"/>
      <c r="EZ167" s="323"/>
      <c r="FA167" s="323"/>
      <c r="FB167" s="323"/>
      <c r="FC167" s="323"/>
      <c r="FD167" s="323"/>
      <c r="FE167" s="323"/>
      <c r="FF167" s="323"/>
      <c r="FG167" s="323"/>
      <c r="FH167" s="323"/>
      <c r="FI167" s="323"/>
      <c r="FJ167" s="323"/>
      <c r="FK167" s="323"/>
      <c r="FL167" s="323"/>
      <c r="FM167" s="323"/>
      <c r="FN167" s="323"/>
      <c r="FO167" s="323"/>
      <c r="FP167" s="323"/>
      <c r="FQ167" s="323"/>
      <c r="FR167" s="323"/>
      <c r="FS167" s="323"/>
      <c r="FT167" s="323"/>
      <c r="FU167" s="323"/>
      <c r="FV167" s="323"/>
      <c r="FW167" s="323"/>
      <c r="FX167" s="323"/>
      <c r="FY167" s="323"/>
      <c r="FZ167" s="323"/>
      <c r="GA167" s="323"/>
      <c r="GB167" s="323"/>
      <c r="GC167" s="323"/>
      <c r="GD167" s="323"/>
      <c r="GE167" s="323"/>
      <c r="GF167" s="323"/>
      <c r="GG167" s="323"/>
      <c r="GH167" s="323"/>
      <c r="GI167" s="323"/>
      <c r="GJ167" s="323"/>
      <c r="GK167" s="323"/>
      <c r="GL167" s="323"/>
      <c r="GM167" s="323"/>
      <c r="GN167" s="323"/>
      <c r="GO167" s="323"/>
      <c r="GP167" s="323"/>
      <c r="GQ167" s="323"/>
      <c r="GR167" s="323"/>
      <c r="GS167" s="323"/>
      <c r="GT167" s="323"/>
      <c r="GU167" s="323"/>
      <c r="GV167" s="323"/>
      <c r="GW167" s="323"/>
      <c r="GX167" s="323"/>
      <c r="GY167" s="323"/>
      <c r="GZ167" s="323"/>
      <c r="HA167" s="323"/>
      <c r="HB167" s="323"/>
      <c r="HC167" s="323"/>
      <c r="HD167" s="323"/>
      <c r="HE167" s="323"/>
      <c r="HF167" s="323"/>
      <c r="HG167" s="323"/>
      <c r="HH167" s="323"/>
      <c r="HI167" s="323"/>
      <c r="HJ167" s="323"/>
      <c r="HK167" s="323"/>
      <c r="HL167" s="323"/>
      <c r="HM167" s="323"/>
      <c r="HN167" s="323"/>
      <c r="HO167" s="323"/>
      <c r="HP167" s="323"/>
      <c r="HQ167" s="323"/>
      <c r="HR167" s="323"/>
      <c r="HS167" s="323"/>
      <c r="HT167" s="323"/>
      <c r="HU167" s="323"/>
      <c r="HV167" s="323"/>
      <c r="HW167" s="323"/>
      <c r="HX167" s="323"/>
      <c r="HY167" s="323"/>
      <c r="HZ167" s="323"/>
      <c r="IA167" s="323"/>
      <c r="IB167" s="323"/>
      <c r="IC167" s="323"/>
      <c r="ID167" s="323"/>
      <c r="IE167" s="323"/>
      <c r="IF167" s="323"/>
      <c r="IG167" s="323"/>
      <c r="IH167" s="323"/>
      <c r="II167" s="323"/>
      <c r="IJ167" s="323"/>
      <c r="IK167" s="323"/>
      <c r="IL167" s="323"/>
      <c r="IM167" s="323"/>
      <c r="IN167" s="323"/>
      <c r="IO167" s="323"/>
      <c r="IP167" s="323"/>
      <c r="IQ167" s="323"/>
      <c r="IR167" s="323"/>
      <c r="IS167" s="323"/>
      <c r="IT167" s="323"/>
      <c r="IU167" s="323"/>
      <c r="IV167" s="323"/>
    </row>
    <row r="168" spans="1:256" ht="21.75" customHeight="1" thickBot="1">
      <c r="A168" s="752"/>
      <c r="B168" s="753" t="s">
        <v>218</v>
      </c>
      <c r="C168" s="754"/>
      <c r="D168" s="755"/>
      <c r="E168" s="745"/>
      <c r="F168" s="756"/>
      <c r="G168" s="742"/>
      <c r="H168" s="743"/>
      <c r="I168" s="744"/>
      <c r="J168" s="745"/>
      <c r="K168" s="745"/>
      <c r="L168" s="745"/>
      <c r="M168" s="746"/>
      <c r="N168" s="747"/>
      <c r="O168" s="748"/>
      <c r="P168" s="749"/>
      <c r="Q168" s="747"/>
      <c r="R168" s="748"/>
      <c r="S168" s="749"/>
      <c r="T168" s="747"/>
      <c r="U168" s="748"/>
      <c r="V168" s="750"/>
      <c r="W168" s="747"/>
      <c r="X168" s="751"/>
      <c r="Y168" s="624"/>
      <c r="Z168" s="318"/>
      <c r="AA168" s="318"/>
      <c r="AB168" s="318"/>
      <c r="AC168" s="690"/>
      <c r="AD168" s="690"/>
      <c r="AE168" s="690"/>
      <c r="AF168" s="690"/>
      <c r="AG168" s="690"/>
      <c r="AH168" s="690"/>
      <c r="AI168" s="690"/>
      <c r="AJ168" s="690"/>
      <c r="AK168" s="690"/>
      <c r="AL168" s="690"/>
      <c r="AM168" s="690"/>
      <c r="AN168" s="690"/>
      <c r="AO168" s="690"/>
      <c r="AP168" s="690"/>
      <c r="AQ168" s="690"/>
      <c r="AR168" s="690"/>
      <c r="AS168" s="690"/>
      <c r="AT168" s="690"/>
      <c r="AU168" s="253"/>
      <c r="AV168" s="323"/>
      <c r="AW168" s="323"/>
      <c r="AX168" s="323"/>
      <c r="AY168" s="323"/>
      <c r="AZ168" s="323"/>
      <c r="BA168" s="164"/>
      <c r="BB168" s="691"/>
      <c r="BC168" s="691"/>
      <c r="BD168" s="691"/>
      <c r="BE168" s="691"/>
      <c r="BF168" s="691"/>
      <c r="BG168" s="691"/>
      <c r="BH168" s="691"/>
      <c r="BI168" s="691"/>
      <c r="BJ168" s="691"/>
      <c r="BK168" s="691"/>
      <c r="BL168" s="691"/>
      <c r="BM168" s="691"/>
      <c r="BN168" s="323"/>
      <c r="BO168" s="323"/>
      <c r="BP168" s="323"/>
      <c r="BQ168" s="323"/>
      <c r="BR168" s="323"/>
      <c r="BS168" s="323"/>
      <c r="BT168" s="323"/>
      <c r="BU168" s="323"/>
      <c r="BV168" s="323"/>
      <c r="BW168" s="323"/>
      <c r="BX168" s="323"/>
      <c r="BY168" s="323"/>
      <c r="BZ168" s="323"/>
      <c r="CA168" s="323"/>
      <c r="CB168" s="323"/>
      <c r="CC168" s="323"/>
      <c r="CD168" s="323"/>
      <c r="CE168" s="323"/>
      <c r="CF168" s="323"/>
      <c r="CG168" s="323"/>
      <c r="CH168" s="323"/>
      <c r="CI168" s="323"/>
      <c r="CJ168" s="323"/>
      <c r="CK168" s="323"/>
      <c r="CL168" s="323"/>
      <c r="CM168" s="323"/>
      <c r="CN168" s="323"/>
      <c r="CO168" s="323"/>
      <c r="CP168" s="323"/>
      <c r="CQ168" s="323"/>
      <c r="CR168" s="323"/>
      <c r="CS168" s="323"/>
      <c r="CT168" s="323"/>
      <c r="CU168" s="323"/>
      <c r="CV168" s="323"/>
      <c r="CW168" s="323"/>
      <c r="CX168" s="323"/>
      <c r="CY168" s="323"/>
      <c r="CZ168" s="323"/>
      <c r="DA168" s="323"/>
      <c r="DB168" s="323"/>
      <c r="DC168" s="323"/>
      <c r="DD168" s="323"/>
      <c r="DE168" s="323"/>
      <c r="DF168" s="323"/>
      <c r="DG168" s="323"/>
      <c r="DH168" s="323"/>
      <c r="DI168" s="323"/>
      <c r="DJ168" s="323"/>
      <c r="DK168" s="323"/>
      <c r="DL168" s="323"/>
      <c r="DM168" s="323"/>
      <c r="DN168" s="323"/>
      <c r="DO168" s="323"/>
      <c r="DP168" s="323"/>
      <c r="DQ168" s="323"/>
      <c r="DR168" s="323"/>
      <c r="DS168" s="323"/>
      <c r="DT168" s="323"/>
      <c r="DU168" s="323"/>
      <c r="DV168" s="323"/>
      <c r="DW168" s="323"/>
      <c r="DX168" s="323"/>
      <c r="DY168" s="323"/>
      <c r="DZ168" s="323"/>
      <c r="EA168" s="323"/>
      <c r="EB168" s="323"/>
      <c r="EC168" s="323"/>
      <c r="ED168" s="323"/>
      <c r="EE168" s="323"/>
      <c r="EF168" s="323"/>
      <c r="EG168" s="323"/>
      <c r="EH168" s="323"/>
      <c r="EI168" s="323"/>
      <c r="EJ168" s="323"/>
      <c r="EK168" s="323"/>
      <c r="EL168" s="323"/>
      <c r="EM168" s="323"/>
      <c r="EN168" s="323"/>
      <c r="EO168" s="323"/>
      <c r="EP168" s="323"/>
      <c r="EQ168" s="323"/>
      <c r="ER168" s="323"/>
      <c r="ES168" s="323"/>
      <c r="ET168" s="323"/>
      <c r="EU168" s="323"/>
      <c r="EV168" s="323"/>
      <c r="EW168" s="323"/>
      <c r="EX168" s="323"/>
      <c r="EY168" s="323"/>
      <c r="EZ168" s="323"/>
      <c r="FA168" s="323"/>
      <c r="FB168" s="323"/>
      <c r="FC168" s="323"/>
      <c r="FD168" s="323"/>
      <c r="FE168" s="323"/>
      <c r="FF168" s="323"/>
      <c r="FG168" s="323"/>
      <c r="FH168" s="323"/>
      <c r="FI168" s="323"/>
      <c r="FJ168" s="323"/>
      <c r="FK168" s="323"/>
      <c r="FL168" s="323"/>
      <c r="FM168" s="323"/>
      <c r="FN168" s="323"/>
      <c r="FO168" s="323"/>
      <c r="FP168" s="323"/>
      <c r="FQ168" s="323"/>
      <c r="FR168" s="323"/>
      <c r="FS168" s="323"/>
      <c r="FT168" s="323"/>
      <c r="FU168" s="323"/>
      <c r="FV168" s="323"/>
      <c r="FW168" s="323"/>
      <c r="FX168" s="323"/>
      <c r="FY168" s="323"/>
      <c r="FZ168" s="323"/>
      <c r="GA168" s="323"/>
      <c r="GB168" s="323"/>
      <c r="GC168" s="323"/>
      <c r="GD168" s="323"/>
      <c r="GE168" s="323"/>
      <c r="GF168" s="323"/>
      <c r="GG168" s="323"/>
      <c r="GH168" s="323"/>
      <c r="GI168" s="323"/>
      <c r="GJ168" s="323"/>
      <c r="GK168" s="323"/>
      <c r="GL168" s="323"/>
      <c r="GM168" s="323"/>
      <c r="GN168" s="323"/>
      <c r="GO168" s="323"/>
      <c r="GP168" s="323"/>
      <c r="GQ168" s="323"/>
      <c r="GR168" s="323"/>
      <c r="GS168" s="323"/>
      <c r="GT168" s="323"/>
      <c r="GU168" s="323"/>
      <c r="GV168" s="323"/>
      <c r="GW168" s="323"/>
      <c r="GX168" s="323"/>
      <c r="GY168" s="323"/>
      <c r="GZ168" s="323"/>
      <c r="HA168" s="323"/>
      <c r="HB168" s="323"/>
      <c r="HC168" s="323"/>
      <c r="HD168" s="323"/>
      <c r="HE168" s="323"/>
      <c r="HF168" s="323"/>
      <c r="HG168" s="323"/>
      <c r="HH168" s="323"/>
      <c r="HI168" s="323"/>
      <c r="HJ168" s="323"/>
      <c r="HK168" s="323"/>
      <c r="HL168" s="323"/>
      <c r="HM168" s="323"/>
      <c r="HN168" s="323"/>
      <c r="HO168" s="323"/>
      <c r="HP168" s="323"/>
      <c r="HQ168" s="323"/>
      <c r="HR168" s="323"/>
      <c r="HS168" s="323"/>
      <c r="HT168" s="323"/>
      <c r="HU168" s="323"/>
      <c r="HV168" s="323"/>
      <c r="HW168" s="323"/>
      <c r="HX168" s="323"/>
      <c r="HY168" s="323"/>
      <c r="HZ168" s="323"/>
      <c r="IA168" s="323"/>
      <c r="IB168" s="323"/>
      <c r="IC168" s="323"/>
      <c r="ID168" s="323"/>
      <c r="IE168" s="323"/>
      <c r="IF168" s="323"/>
      <c r="IG168" s="323"/>
      <c r="IH168" s="323"/>
      <c r="II168" s="323"/>
      <c r="IJ168" s="323"/>
      <c r="IK168" s="323"/>
      <c r="IL168" s="323"/>
      <c r="IM168" s="323"/>
      <c r="IN168" s="323"/>
      <c r="IO168" s="323"/>
      <c r="IP168" s="323"/>
      <c r="IQ168" s="323"/>
      <c r="IR168" s="323"/>
      <c r="IS168" s="323"/>
      <c r="IT168" s="323"/>
      <c r="IU168" s="323"/>
      <c r="IV168" s="323"/>
    </row>
    <row r="169" spans="1:47" ht="20.25" customHeight="1" thickBot="1">
      <c r="A169" s="1109" t="s">
        <v>254</v>
      </c>
      <c r="B169" s="1110"/>
      <c r="C169" s="1110"/>
      <c r="D169" s="1110"/>
      <c r="E169" s="1110"/>
      <c r="F169" s="1111"/>
      <c r="G169" s="757">
        <f aca="true" t="shared" si="33" ref="G169:M169">G125+G135+G153+G162</f>
        <v>51</v>
      </c>
      <c r="H169" s="757">
        <f t="shared" si="33"/>
        <v>1530</v>
      </c>
      <c r="I169" s="757">
        <f t="shared" si="33"/>
        <v>582</v>
      </c>
      <c r="J169" s="757">
        <f t="shared" si="33"/>
        <v>357</v>
      </c>
      <c r="K169" s="757">
        <f t="shared" si="33"/>
        <v>56</v>
      </c>
      <c r="L169" s="757">
        <f t="shared" si="33"/>
        <v>169</v>
      </c>
      <c r="M169" s="757">
        <f t="shared" si="33"/>
        <v>948</v>
      </c>
      <c r="N169" s="406"/>
      <c r="O169" s="758"/>
      <c r="P169" s="407"/>
      <c r="Q169" s="759"/>
      <c r="R169" s="760"/>
      <c r="S169" s="407"/>
      <c r="T169" s="759"/>
      <c r="U169" s="408"/>
      <c r="V169" s="761"/>
      <c r="W169" s="406"/>
      <c r="X169" s="407"/>
      <c r="Y169" s="736"/>
      <c r="Z169" s="322"/>
      <c r="AA169" s="322"/>
      <c r="AB169" s="322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</row>
    <row r="170" spans="1:50" ht="16.5" thickBot="1">
      <c r="A170" s="1112" t="s">
        <v>255</v>
      </c>
      <c r="B170" s="1113"/>
      <c r="C170" s="1113"/>
      <c r="D170" s="1113"/>
      <c r="E170" s="1113"/>
      <c r="F170" s="1113"/>
      <c r="G170" s="165">
        <f aca="true" t="shared" si="34" ref="G170:M170">G169+G122</f>
        <v>60</v>
      </c>
      <c r="H170" s="165">
        <f t="shared" si="34"/>
        <v>1800</v>
      </c>
      <c r="I170" s="165">
        <f t="shared" si="34"/>
        <v>684</v>
      </c>
      <c r="J170" s="165">
        <f t="shared" si="34"/>
        <v>408</v>
      </c>
      <c r="K170" s="165">
        <f t="shared" si="34"/>
        <v>56</v>
      </c>
      <c r="L170" s="165">
        <f t="shared" si="34"/>
        <v>220</v>
      </c>
      <c r="M170" s="165">
        <f t="shared" si="34"/>
        <v>1116</v>
      </c>
      <c r="N170" s="698"/>
      <c r="O170" s="698"/>
      <c r="P170" s="698"/>
      <c r="Q170" s="698"/>
      <c r="R170" s="698"/>
      <c r="S170" s="698"/>
      <c r="T170" s="698"/>
      <c r="U170" s="698"/>
      <c r="V170" s="698"/>
      <c r="W170" s="698"/>
      <c r="X170" s="698"/>
      <c r="Y170" s="698"/>
      <c r="Z170" s="322"/>
      <c r="AA170" s="322"/>
      <c r="AB170" s="322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W170" s="164"/>
      <c r="AX170" s="164"/>
    </row>
    <row r="171" spans="1:67" ht="16.5" thickBot="1">
      <c r="A171" s="792" t="s">
        <v>228</v>
      </c>
      <c r="B171" s="793"/>
      <c r="C171" s="793"/>
      <c r="D171" s="793"/>
      <c r="E171" s="793"/>
      <c r="F171" s="794"/>
      <c r="G171" s="130">
        <f>G170+G95</f>
        <v>240</v>
      </c>
      <c r="H171" s="130">
        <f aca="true" t="shared" si="35" ref="H171:M171">H169+H95</f>
        <v>6915</v>
      </c>
      <c r="I171" s="130">
        <f t="shared" si="35"/>
        <v>1778</v>
      </c>
      <c r="J171" s="130">
        <f t="shared" si="35"/>
        <v>905</v>
      </c>
      <c r="K171" s="130">
        <f t="shared" si="35"/>
        <v>242</v>
      </c>
      <c r="L171" s="130">
        <f t="shared" si="35"/>
        <v>631</v>
      </c>
      <c r="M171" s="130">
        <f t="shared" si="35"/>
        <v>2527</v>
      </c>
      <c r="N171" s="130">
        <f aca="true" t="shared" si="36" ref="N171:S171">N95+N122+N169</f>
        <v>24</v>
      </c>
      <c r="O171" s="130">
        <f t="shared" si="36"/>
        <v>25</v>
      </c>
      <c r="P171" s="130">
        <f t="shared" si="36"/>
        <v>24</v>
      </c>
      <c r="Q171" s="130">
        <f t="shared" si="36"/>
        <v>22</v>
      </c>
      <c r="R171" s="130">
        <f t="shared" si="36"/>
        <v>19</v>
      </c>
      <c r="S171" s="130">
        <f t="shared" si="36"/>
        <v>20</v>
      </c>
      <c r="T171" s="130">
        <f>T95+T122+T125</f>
        <v>22</v>
      </c>
      <c r="U171" s="130">
        <f>U95+U122+U135</f>
        <v>21</v>
      </c>
      <c r="V171" s="130">
        <f>V122+V95</f>
        <v>13</v>
      </c>
      <c r="W171" s="130">
        <f>W95+W153</f>
        <v>22</v>
      </c>
      <c r="X171" s="130">
        <f>X95+X162</f>
        <v>15</v>
      </c>
      <c r="Y171" s="130">
        <f>Y143+Y142+Y95</f>
        <v>0</v>
      </c>
      <c r="Z171" s="322"/>
      <c r="AA171" s="322"/>
      <c r="AB171" s="322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4"/>
      <c r="AW171" s="164"/>
      <c r="BO171" s="164"/>
    </row>
    <row r="172" spans="1:49" ht="16.5" thickBot="1">
      <c r="A172" s="1135" t="s">
        <v>107</v>
      </c>
      <c r="B172" s="1136"/>
      <c r="C172" s="1136"/>
      <c r="D172" s="1136"/>
      <c r="E172" s="1136"/>
      <c r="F172" s="1136"/>
      <c r="G172" s="1136"/>
      <c r="H172" s="1136"/>
      <c r="I172" s="1136"/>
      <c r="J172" s="1136"/>
      <c r="K172" s="1136"/>
      <c r="L172" s="1136"/>
      <c r="M172" s="1137"/>
      <c r="N172" s="699">
        <f>N171</f>
        <v>24</v>
      </c>
      <c r="O172" s="699">
        <f aca="true" t="shared" si="37" ref="O172:Y172">O171</f>
        <v>25</v>
      </c>
      <c r="P172" s="699">
        <f t="shared" si="37"/>
        <v>24</v>
      </c>
      <c r="Q172" s="699">
        <f t="shared" si="37"/>
        <v>22</v>
      </c>
      <c r="R172" s="699">
        <f t="shared" si="37"/>
        <v>19</v>
      </c>
      <c r="S172" s="699">
        <f t="shared" si="37"/>
        <v>20</v>
      </c>
      <c r="T172" s="699">
        <f t="shared" si="37"/>
        <v>22</v>
      </c>
      <c r="U172" s="699">
        <f t="shared" si="37"/>
        <v>21</v>
      </c>
      <c r="V172" s="699">
        <f t="shared" si="37"/>
        <v>13</v>
      </c>
      <c r="W172" s="699">
        <f t="shared" si="37"/>
        <v>22</v>
      </c>
      <c r="X172" s="700">
        <f t="shared" si="37"/>
        <v>15</v>
      </c>
      <c r="Y172" s="701">
        <f t="shared" si="37"/>
        <v>0</v>
      </c>
      <c r="Z172" s="322"/>
      <c r="AA172" s="322"/>
      <c r="AB172" s="322"/>
      <c r="AW172" s="164"/>
    </row>
    <row r="173" spans="1:49" ht="16.5" thickBot="1">
      <c r="A173" s="1106" t="s">
        <v>42</v>
      </c>
      <c r="B173" s="1107"/>
      <c r="C173" s="1107"/>
      <c r="D173" s="1107"/>
      <c r="E173" s="1107"/>
      <c r="F173" s="1107"/>
      <c r="G173" s="1107"/>
      <c r="H173" s="1107"/>
      <c r="I173" s="1107"/>
      <c r="J173" s="1107"/>
      <c r="K173" s="1107"/>
      <c r="L173" s="1107"/>
      <c r="M173" s="1108"/>
      <c r="N173" s="510">
        <v>2</v>
      </c>
      <c r="O173" s="511"/>
      <c r="P173" s="511">
        <v>4</v>
      </c>
      <c r="Q173" s="511">
        <v>4</v>
      </c>
      <c r="R173" s="511"/>
      <c r="S173" s="511">
        <v>5</v>
      </c>
      <c r="T173" s="511">
        <v>2</v>
      </c>
      <c r="U173" s="511"/>
      <c r="V173" s="511">
        <v>2</v>
      </c>
      <c r="W173" s="511">
        <v>4</v>
      </c>
      <c r="X173" s="512"/>
      <c r="Y173" s="513"/>
      <c r="Z173" s="322"/>
      <c r="AA173" s="322"/>
      <c r="AB173" s="322"/>
      <c r="AW173" s="164"/>
    </row>
    <row r="174" spans="1:49" ht="16.5" thickBot="1">
      <c r="A174" s="1106" t="s">
        <v>43</v>
      </c>
      <c r="B174" s="1107"/>
      <c r="C174" s="1107"/>
      <c r="D174" s="1107"/>
      <c r="E174" s="1107"/>
      <c r="F174" s="1107"/>
      <c r="G174" s="1107"/>
      <c r="H174" s="1107"/>
      <c r="I174" s="1107"/>
      <c r="J174" s="1107"/>
      <c r="K174" s="1107"/>
      <c r="L174" s="1107"/>
      <c r="M174" s="1108"/>
      <c r="N174" s="510">
        <v>5</v>
      </c>
      <c r="O174" s="511"/>
      <c r="P174" s="511">
        <v>3</v>
      </c>
      <c r="Q174" s="511">
        <v>3</v>
      </c>
      <c r="R174" s="511"/>
      <c r="S174" s="511">
        <v>2</v>
      </c>
      <c r="T174" s="511">
        <v>5</v>
      </c>
      <c r="U174" s="511"/>
      <c r="V174" s="511">
        <v>5</v>
      </c>
      <c r="W174" s="511">
        <v>4</v>
      </c>
      <c r="X174" s="512">
        <v>6</v>
      </c>
      <c r="Y174" s="513"/>
      <c r="Z174" s="322"/>
      <c r="AA174" s="322"/>
      <c r="AB174" s="322"/>
      <c r="AU174" s="480"/>
      <c r="AV174" s="480"/>
      <c r="AW174" s="164"/>
    </row>
    <row r="175" spans="1:49" ht="16.5" thickBot="1">
      <c r="A175" s="1106" t="s">
        <v>108</v>
      </c>
      <c r="B175" s="1107"/>
      <c r="C175" s="1107"/>
      <c r="D175" s="1107"/>
      <c r="E175" s="1107"/>
      <c r="F175" s="1107"/>
      <c r="G175" s="1107"/>
      <c r="H175" s="1107"/>
      <c r="I175" s="1107"/>
      <c r="J175" s="1107"/>
      <c r="K175" s="1107"/>
      <c r="L175" s="1107"/>
      <c r="M175" s="1108"/>
      <c r="N175" s="510"/>
      <c r="O175" s="511"/>
      <c r="P175" s="514"/>
      <c r="Q175" s="511"/>
      <c r="R175" s="511"/>
      <c r="S175" s="514"/>
      <c r="T175" s="511"/>
      <c r="U175" s="511"/>
      <c r="V175" s="514">
        <v>1</v>
      </c>
      <c r="W175" s="511">
        <v>1</v>
      </c>
      <c r="X175" s="512">
        <v>1</v>
      </c>
      <c r="Y175" s="513"/>
      <c r="Z175" s="322"/>
      <c r="AA175" s="322"/>
      <c r="AB175" s="322"/>
      <c r="AW175" s="164"/>
    </row>
    <row r="176" spans="1:49" ht="18.75" customHeight="1" thickBot="1">
      <c r="A176" s="1106" t="s">
        <v>109</v>
      </c>
      <c r="B176" s="1107"/>
      <c r="C176" s="1107"/>
      <c r="D176" s="1107"/>
      <c r="E176" s="1107"/>
      <c r="F176" s="1107"/>
      <c r="G176" s="1107"/>
      <c r="H176" s="1107"/>
      <c r="I176" s="1107"/>
      <c r="J176" s="1107"/>
      <c r="K176" s="1107"/>
      <c r="L176" s="1107"/>
      <c r="M176" s="1108"/>
      <c r="N176" s="515"/>
      <c r="O176" s="516"/>
      <c r="P176" s="517"/>
      <c r="Q176" s="516"/>
      <c r="R176" s="516"/>
      <c r="S176" s="517"/>
      <c r="T176" s="516">
        <v>1</v>
      </c>
      <c r="U176" s="516"/>
      <c r="V176" s="517"/>
      <c r="W176" s="516"/>
      <c r="X176" s="518"/>
      <c r="Y176" s="513"/>
      <c r="Z176" s="322"/>
      <c r="AA176" s="322"/>
      <c r="AB176" s="322"/>
      <c r="AW176" s="164"/>
    </row>
    <row r="177" spans="1:49" ht="16.5" thickBot="1">
      <c r="A177" s="1130" t="s">
        <v>229</v>
      </c>
      <c r="B177" s="1130"/>
      <c r="C177" s="1130"/>
      <c r="D177" s="1130"/>
      <c r="E177" s="1130"/>
      <c r="F177" s="1130"/>
      <c r="G177" s="1130"/>
      <c r="H177" s="1130"/>
      <c r="I177" s="1130"/>
      <c r="J177" s="1130"/>
      <c r="K177" s="1130"/>
      <c r="L177" s="1130"/>
      <c r="M177" s="1131"/>
      <c r="N177" s="1119">
        <f>G12+G13+G14+G21+G22+G26+G30+G36+G44+G45+G47+G50+G53</f>
        <v>60</v>
      </c>
      <c r="O177" s="1120"/>
      <c r="P177" s="1121"/>
      <c r="Q177" s="1127">
        <f>G16+G19+G20+G23+G41+G46+G56+G59+G62+G67+G68+G69+G88+G99</f>
        <v>60</v>
      </c>
      <c r="R177" s="1128"/>
      <c r="S177" s="1129"/>
      <c r="T177" s="1124">
        <f>G70+G71+G72+G74+G75+G77+G89+G108+G114+G125+G135</f>
        <v>60</v>
      </c>
      <c r="U177" s="1125"/>
      <c r="V177" s="1126"/>
      <c r="W177" s="1132">
        <f>G15+G40+G60+G61+G76+G81+G84+G90+G93+G153+G162</f>
        <v>60</v>
      </c>
      <c r="X177" s="1133"/>
      <c r="Y177" s="1134"/>
      <c r="Z177" s="322"/>
      <c r="AA177" s="322"/>
      <c r="AB177" s="322"/>
      <c r="AW177" s="164"/>
    </row>
    <row r="178" spans="1:49" ht="16.5" thickBot="1">
      <c r="A178" s="338"/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9"/>
      <c r="O178" s="339"/>
      <c r="P178" s="339"/>
      <c r="Q178" s="340"/>
      <c r="R178" s="340"/>
      <c r="S178" s="340"/>
      <c r="T178" s="341"/>
      <c r="U178" s="342"/>
      <c r="V178" s="342"/>
      <c r="W178" s="341"/>
      <c r="X178" s="342"/>
      <c r="Y178" s="342"/>
      <c r="Z178" s="322"/>
      <c r="AA178" s="322"/>
      <c r="AB178" s="322"/>
      <c r="AW178" s="164"/>
    </row>
    <row r="179" spans="1:49" ht="15.75">
      <c r="A179" s="346">
        <v>1</v>
      </c>
      <c r="B179" s="343" t="s">
        <v>32</v>
      </c>
      <c r="C179" s="419"/>
      <c r="D179" s="344"/>
      <c r="E179" s="344"/>
      <c r="F179" s="345"/>
      <c r="G179" s="347">
        <f>G180+G181</f>
        <v>13</v>
      </c>
      <c r="H179" s="348">
        <f aca="true" t="shared" si="38" ref="H179:M179">H180+H181</f>
        <v>390</v>
      </c>
      <c r="I179" s="348">
        <f t="shared" si="38"/>
        <v>264</v>
      </c>
      <c r="J179" s="348">
        <f t="shared" si="38"/>
        <v>4</v>
      </c>
      <c r="K179" s="348">
        <f t="shared" si="38"/>
        <v>0</v>
      </c>
      <c r="L179" s="348">
        <f t="shared" si="38"/>
        <v>260</v>
      </c>
      <c r="M179" s="349">
        <f t="shared" si="38"/>
        <v>126</v>
      </c>
      <c r="N179" s="351"/>
      <c r="O179" s="350"/>
      <c r="P179" s="430"/>
      <c r="Q179" s="351"/>
      <c r="R179" s="350"/>
      <c r="S179" s="352"/>
      <c r="T179" s="351"/>
      <c r="U179" s="350"/>
      <c r="V179" s="430"/>
      <c r="W179" s="351"/>
      <c r="X179" s="350"/>
      <c r="Y179" s="352"/>
      <c r="Z179" s="322"/>
      <c r="AA179" s="322"/>
      <c r="AB179" s="322"/>
      <c r="AW179" s="164"/>
    </row>
    <row r="180" spans="1:49" ht="15.75">
      <c r="A180" s="412" t="s">
        <v>237</v>
      </c>
      <c r="B180" s="280" t="s">
        <v>32</v>
      </c>
      <c r="C180" s="420"/>
      <c r="D180" s="353" t="s">
        <v>238</v>
      </c>
      <c r="E180" s="353"/>
      <c r="F180" s="354"/>
      <c r="G180" s="326">
        <v>7</v>
      </c>
      <c r="H180" s="427">
        <f>G180*30</f>
        <v>210</v>
      </c>
      <c r="I180" s="265">
        <f>L180+J180</f>
        <v>132</v>
      </c>
      <c r="J180" s="265">
        <v>4</v>
      </c>
      <c r="K180" s="265"/>
      <c r="L180" s="265">
        <v>128</v>
      </c>
      <c r="M180" s="355">
        <f>H180-I180</f>
        <v>78</v>
      </c>
      <c r="N180" s="357">
        <v>4</v>
      </c>
      <c r="O180" s="356">
        <v>4</v>
      </c>
      <c r="P180" s="358">
        <v>4</v>
      </c>
      <c r="Q180" s="357"/>
      <c r="R180" s="356"/>
      <c r="S180" s="358"/>
      <c r="T180" s="357"/>
      <c r="U180" s="356"/>
      <c r="V180" s="358"/>
      <c r="W180" s="357"/>
      <c r="X180" s="354"/>
      <c r="Y180" s="359"/>
      <c r="Z180" s="322"/>
      <c r="AA180" s="322"/>
      <c r="AB180" s="322"/>
      <c r="AW180" s="164"/>
    </row>
    <row r="181" spans="1:49" ht="15.75">
      <c r="A181" s="412" t="s">
        <v>239</v>
      </c>
      <c r="B181" s="280" t="s">
        <v>32</v>
      </c>
      <c r="C181" s="420"/>
      <c r="D181" s="353" t="s">
        <v>240</v>
      </c>
      <c r="E181" s="353"/>
      <c r="F181" s="354"/>
      <c r="G181" s="326">
        <v>6</v>
      </c>
      <c r="H181" s="427">
        <f>G181*30</f>
        <v>180</v>
      </c>
      <c r="I181" s="265">
        <f>L181+J181</f>
        <v>132</v>
      </c>
      <c r="J181" s="265"/>
      <c r="K181" s="265"/>
      <c r="L181" s="265">
        <v>132</v>
      </c>
      <c r="M181" s="355">
        <f>H181-I181</f>
        <v>48</v>
      </c>
      <c r="N181" s="357"/>
      <c r="O181" s="356"/>
      <c r="P181" s="358"/>
      <c r="Q181" s="357">
        <v>4</v>
      </c>
      <c r="R181" s="356">
        <v>4</v>
      </c>
      <c r="S181" s="358">
        <v>4</v>
      </c>
      <c r="T181" s="357"/>
      <c r="U181" s="356"/>
      <c r="V181" s="358"/>
      <c r="W181" s="357"/>
      <c r="X181" s="354"/>
      <c r="Y181" s="359"/>
      <c r="Z181" s="322"/>
      <c r="AA181" s="322"/>
      <c r="AB181" s="322"/>
      <c r="AW181" s="164"/>
    </row>
    <row r="182" spans="1:49" ht="31.5">
      <c r="A182" s="412" t="s">
        <v>241</v>
      </c>
      <c r="B182" s="280" t="s">
        <v>32</v>
      </c>
      <c r="C182" s="420"/>
      <c r="D182" s="353" t="s">
        <v>242</v>
      </c>
      <c r="E182" s="353"/>
      <c r="F182" s="354"/>
      <c r="G182" s="326"/>
      <c r="H182" s="265"/>
      <c r="I182" s="265"/>
      <c r="J182" s="265"/>
      <c r="K182" s="265"/>
      <c r="L182" s="265"/>
      <c r="M182" s="271"/>
      <c r="N182" s="357"/>
      <c r="O182" s="353"/>
      <c r="P182" s="358"/>
      <c r="Q182" s="357"/>
      <c r="R182" s="353"/>
      <c r="S182" s="358"/>
      <c r="T182" s="357" t="s">
        <v>34</v>
      </c>
      <c r="U182" s="353" t="s">
        <v>34</v>
      </c>
      <c r="V182" s="358" t="s">
        <v>34</v>
      </c>
      <c r="W182" s="357" t="s">
        <v>34</v>
      </c>
      <c r="X182" s="353" t="s">
        <v>34</v>
      </c>
      <c r="Y182" s="358" t="s">
        <v>34</v>
      </c>
      <c r="Z182" s="322"/>
      <c r="AA182" s="322"/>
      <c r="AB182" s="322"/>
      <c r="AW182" s="164"/>
    </row>
    <row r="183" spans="1:49" ht="45" customHeight="1">
      <c r="A183" s="413" t="s">
        <v>256</v>
      </c>
      <c r="B183" s="416" t="s">
        <v>257</v>
      </c>
      <c r="C183" s="144"/>
      <c r="D183" s="364"/>
      <c r="E183" s="170"/>
      <c r="F183" s="425"/>
      <c r="G183" s="176">
        <f>SUM(G184:G187)</f>
        <v>18</v>
      </c>
      <c r="H183" s="15">
        <f aca="true" t="shared" si="39" ref="H183:M183">SUM(H184:H187)</f>
        <v>540</v>
      </c>
      <c r="I183" s="15">
        <f t="shared" si="39"/>
        <v>294</v>
      </c>
      <c r="J183" s="15">
        <f t="shared" si="39"/>
        <v>0</v>
      </c>
      <c r="K183" s="15">
        <f t="shared" si="39"/>
        <v>0</v>
      </c>
      <c r="L183" s="15">
        <f t="shared" si="39"/>
        <v>294</v>
      </c>
      <c r="M183" s="147">
        <f t="shared" si="39"/>
        <v>246</v>
      </c>
      <c r="N183" s="431"/>
      <c r="O183" s="365"/>
      <c r="P183" s="432"/>
      <c r="Q183" s="431"/>
      <c r="R183" s="365"/>
      <c r="S183" s="432"/>
      <c r="T183" s="191"/>
      <c r="U183" s="6"/>
      <c r="V183" s="153"/>
      <c r="W183" s="270"/>
      <c r="X183" s="265"/>
      <c r="Y183" s="271"/>
      <c r="Z183" s="322"/>
      <c r="AA183" s="322"/>
      <c r="AB183" s="322"/>
      <c r="AW183" s="164"/>
    </row>
    <row r="184" spans="1:49" ht="44.25" customHeight="1">
      <c r="A184" s="414" t="s">
        <v>265</v>
      </c>
      <c r="B184" s="417" t="s">
        <v>258</v>
      </c>
      <c r="C184" s="421">
        <v>2</v>
      </c>
      <c r="D184" s="366" t="s">
        <v>22</v>
      </c>
      <c r="E184" s="170"/>
      <c r="F184" s="425"/>
      <c r="G184" s="63">
        <v>6</v>
      </c>
      <c r="H184" s="8">
        <f>G184*30</f>
        <v>180</v>
      </c>
      <c r="I184" s="265">
        <f>J184+K184+L184</f>
        <v>99</v>
      </c>
      <c r="J184" s="8"/>
      <c r="K184" s="8"/>
      <c r="L184" s="8">
        <v>99</v>
      </c>
      <c r="M184" s="177">
        <f>H184-I184</f>
        <v>81</v>
      </c>
      <c r="N184" s="431">
        <v>3</v>
      </c>
      <c r="O184" s="365">
        <v>3</v>
      </c>
      <c r="P184" s="432">
        <v>3</v>
      </c>
      <c r="Q184" s="431"/>
      <c r="R184" s="365"/>
      <c r="S184" s="432"/>
      <c r="T184" s="191"/>
      <c r="U184" s="6"/>
      <c r="V184" s="153"/>
      <c r="W184" s="270"/>
      <c r="X184" s="265"/>
      <c r="Y184" s="271"/>
      <c r="Z184" s="322"/>
      <c r="AA184" s="322"/>
      <c r="AB184" s="322"/>
      <c r="AU184" s="702"/>
      <c r="AW184" s="164"/>
    </row>
    <row r="185" spans="1:49" ht="44.25" customHeight="1">
      <c r="A185" s="414" t="s">
        <v>264</v>
      </c>
      <c r="B185" s="417" t="s">
        <v>258</v>
      </c>
      <c r="C185" s="421">
        <v>4</v>
      </c>
      <c r="D185" s="366" t="s">
        <v>33</v>
      </c>
      <c r="E185" s="170"/>
      <c r="F185" s="425"/>
      <c r="G185" s="63">
        <v>6</v>
      </c>
      <c r="H185" s="8">
        <f>G185*30</f>
        <v>180</v>
      </c>
      <c r="I185" s="265">
        <f>J185+K185+L185</f>
        <v>99</v>
      </c>
      <c r="J185" s="8"/>
      <c r="K185" s="8"/>
      <c r="L185" s="8">
        <v>99</v>
      </c>
      <c r="M185" s="177">
        <f>H185-I185</f>
        <v>81</v>
      </c>
      <c r="N185" s="431"/>
      <c r="O185" s="365"/>
      <c r="P185" s="432"/>
      <c r="Q185" s="431">
        <v>3</v>
      </c>
      <c r="R185" s="365">
        <v>3</v>
      </c>
      <c r="S185" s="432">
        <v>3</v>
      </c>
      <c r="T185" s="191"/>
      <c r="U185" s="6"/>
      <c r="V185" s="153"/>
      <c r="W185" s="270"/>
      <c r="X185" s="265"/>
      <c r="Y185" s="271"/>
      <c r="Z185" s="322"/>
      <c r="AA185" s="322"/>
      <c r="AB185" s="322"/>
      <c r="AW185" s="164"/>
    </row>
    <row r="186" spans="1:49" ht="45" customHeight="1">
      <c r="A186" s="414" t="s">
        <v>266</v>
      </c>
      <c r="B186" s="417" t="s">
        <v>258</v>
      </c>
      <c r="C186" s="421">
        <v>6</v>
      </c>
      <c r="D186" s="366" t="s">
        <v>259</v>
      </c>
      <c r="E186" s="170"/>
      <c r="F186" s="425"/>
      <c r="G186" s="63">
        <v>4</v>
      </c>
      <c r="H186" s="8">
        <f>G186*30</f>
        <v>120</v>
      </c>
      <c r="I186" s="265">
        <f>J186+K186+L186</f>
        <v>66</v>
      </c>
      <c r="J186" s="8"/>
      <c r="K186" s="8"/>
      <c r="L186" s="8">
        <v>66</v>
      </c>
      <c r="M186" s="177">
        <f>H186-I186</f>
        <v>54</v>
      </c>
      <c r="N186" s="431"/>
      <c r="O186" s="365"/>
      <c r="P186" s="432"/>
      <c r="Q186" s="431"/>
      <c r="R186" s="365"/>
      <c r="S186" s="432"/>
      <c r="T186" s="191">
        <v>2</v>
      </c>
      <c r="U186" s="6">
        <v>2</v>
      </c>
      <c r="V186" s="153">
        <v>2</v>
      </c>
      <c r="W186" s="270"/>
      <c r="X186" s="265"/>
      <c r="Y186" s="271"/>
      <c r="Z186" s="322"/>
      <c r="AA186" s="322"/>
      <c r="AB186" s="322"/>
      <c r="AW186" s="164"/>
    </row>
    <row r="187" spans="1:49" ht="16.5" thickBot="1">
      <c r="A187" s="415" t="s">
        <v>267</v>
      </c>
      <c r="B187" s="418" t="s">
        <v>258</v>
      </c>
      <c r="C187" s="422">
        <v>7</v>
      </c>
      <c r="D187" s="423"/>
      <c r="E187" s="424"/>
      <c r="F187" s="426"/>
      <c r="G187" s="428">
        <v>2</v>
      </c>
      <c r="H187" s="12">
        <f>G187*30</f>
        <v>60</v>
      </c>
      <c r="I187" s="429">
        <f>J187+K187+L187</f>
        <v>30</v>
      </c>
      <c r="J187" s="12"/>
      <c r="K187" s="12"/>
      <c r="L187" s="12">
        <v>30</v>
      </c>
      <c r="M187" s="327">
        <f>H187-I187</f>
        <v>30</v>
      </c>
      <c r="N187" s="433"/>
      <c r="O187" s="434"/>
      <c r="P187" s="435"/>
      <c r="Q187" s="433"/>
      <c r="R187" s="434"/>
      <c r="S187" s="435"/>
      <c r="T187" s="436"/>
      <c r="U187" s="437"/>
      <c r="V187" s="438"/>
      <c r="W187" s="439">
        <v>2</v>
      </c>
      <c r="X187" s="429"/>
      <c r="Y187" s="440"/>
      <c r="Z187" s="322"/>
      <c r="AA187" s="322"/>
      <c r="AB187" s="322"/>
      <c r="AW187" s="164"/>
    </row>
    <row r="188" spans="1:65" ht="15.75">
      <c r="A188" s="360" t="s">
        <v>243</v>
      </c>
      <c r="B188" s="361"/>
      <c r="C188" s="360"/>
      <c r="D188" s="360"/>
      <c r="E188" s="362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3"/>
      <c r="U188" s="360"/>
      <c r="V188" s="360"/>
      <c r="W188" s="360"/>
      <c r="X188" s="360"/>
      <c r="Y188" s="360"/>
      <c r="AW188" s="164"/>
      <c r="BB188" s="1048"/>
      <c r="BC188" s="1060"/>
      <c r="BD188" s="1060"/>
      <c r="BE188" s="1048"/>
      <c r="BF188" s="1048"/>
      <c r="BG188" s="1048"/>
      <c r="BH188" s="1048"/>
      <c r="BI188" s="1048"/>
      <c r="BJ188" s="1048"/>
      <c r="BK188" s="1048"/>
      <c r="BL188" s="1048"/>
      <c r="BM188" s="1048"/>
    </row>
    <row r="189" spans="1:65" ht="24.75" customHeight="1">
      <c r="A189" s="338"/>
      <c r="B189" s="227" t="s">
        <v>277</v>
      </c>
      <c r="C189" s="224"/>
      <c r="D189" s="1114"/>
      <c r="E189" s="1114"/>
      <c r="F189" s="1114"/>
      <c r="G189" s="410"/>
      <c r="H189" s="1115" t="s">
        <v>278</v>
      </c>
      <c r="I189" s="1115"/>
      <c r="J189" s="1115"/>
      <c r="K189" s="338"/>
      <c r="L189" s="338"/>
      <c r="M189" s="338"/>
      <c r="N189" s="339"/>
      <c r="O189" s="339"/>
      <c r="P189" s="339"/>
      <c r="Q189" s="340"/>
      <c r="R189" s="340"/>
      <c r="S189" s="340"/>
      <c r="T189" s="341"/>
      <c r="U189" s="342"/>
      <c r="V189" s="342"/>
      <c r="W189" s="341"/>
      <c r="X189" s="342"/>
      <c r="Y189" s="342"/>
      <c r="AV189" s="323"/>
      <c r="AW189" s="323"/>
      <c r="AX189" s="323"/>
      <c r="AY189" s="323"/>
      <c r="BB189" s="1060"/>
      <c r="BC189" s="1060"/>
      <c r="BD189" s="1060"/>
      <c r="BE189" s="1048"/>
      <c r="BF189" s="1048"/>
      <c r="BG189" s="1048"/>
      <c r="BH189" s="1048"/>
      <c r="BI189" s="1048"/>
      <c r="BJ189" s="1048"/>
      <c r="BK189" s="1048"/>
      <c r="BL189" s="1048"/>
      <c r="BM189" s="1048"/>
    </row>
    <row r="190" spans="1:66" ht="31.5" customHeight="1">
      <c r="A190" s="338"/>
      <c r="B190" s="448" t="s">
        <v>196</v>
      </c>
      <c r="C190" s="225"/>
      <c r="D190" s="1122"/>
      <c r="E190" s="1123"/>
      <c r="F190" s="1123"/>
      <c r="G190" s="225"/>
      <c r="H190" s="1116" t="s">
        <v>67</v>
      </c>
      <c r="I190" s="1117"/>
      <c r="J190" s="1117"/>
      <c r="K190" s="338"/>
      <c r="L190" s="338"/>
      <c r="M190" s="338"/>
      <c r="N190" s="339"/>
      <c r="O190" s="339"/>
      <c r="P190" s="339"/>
      <c r="Q190" s="340"/>
      <c r="R190" s="340"/>
      <c r="S190" s="340"/>
      <c r="T190" s="341"/>
      <c r="U190" s="342"/>
      <c r="V190" s="342"/>
      <c r="W190" s="341"/>
      <c r="X190" s="342"/>
      <c r="Y190" s="342"/>
      <c r="AW190" s="164"/>
      <c r="BA190" s="183"/>
      <c r="BN190" s="156"/>
    </row>
    <row r="191" spans="1:66" ht="35.25" customHeight="1">
      <c r="A191" s="338"/>
      <c r="B191" s="227" t="s">
        <v>268</v>
      </c>
      <c r="C191" s="226"/>
      <c r="D191" s="1118"/>
      <c r="E191" s="1118"/>
      <c r="F191" s="1118"/>
      <c r="G191" s="226"/>
      <c r="H191" s="1116" t="s">
        <v>321</v>
      </c>
      <c r="I191" s="1117"/>
      <c r="J191" s="1117"/>
      <c r="K191" s="338"/>
      <c r="L191" s="338"/>
      <c r="M191" s="338"/>
      <c r="N191" s="339"/>
      <c r="O191" s="339"/>
      <c r="P191" s="339"/>
      <c r="Q191" s="340"/>
      <c r="R191" s="340"/>
      <c r="S191" s="340"/>
      <c r="T191" s="341"/>
      <c r="U191" s="342"/>
      <c r="V191" s="342"/>
      <c r="W191" s="341"/>
      <c r="X191" s="342"/>
      <c r="Y191" s="342"/>
      <c r="BA191" s="183"/>
      <c r="BB191" s="311"/>
      <c r="BC191" s="311"/>
      <c r="BD191" s="311"/>
      <c r="BE191" s="311"/>
      <c r="BF191" s="311"/>
      <c r="BG191" s="311"/>
      <c r="BH191" s="311"/>
      <c r="BI191" s="311"/>
      <c r="BJ191" s="311"/>
      <c r="BK191" s="311"/>
      <c r="BL191" s="311"/>
      <c r="BM191" s="311"/>
      <c r="BN191" s="311"/>
    </row>
    <row r="192" spans="1:65" ht="13.5" customHeight="1">
      <c r="A192" s="338"/>
      <c r="B192" s="154"/>
      <c r="C192" s="226"/>
      <c r="D192" s="411"/>
      <c r="E192" s="411"/>
      <c r="F192" s="411"/>
      <c r="G192" s="226"/>
      <c r="H192" s="367"/>
      <c r="I192" s="367"/>
      <c r="J192" s="367"/>
      <c r="K192" s="338"/>
      <c r="L192" s="338"/>
      <c r="M192" s="338"/>
      <c r="N192" s="339"/>
      <c r="O192" s="339"/>
      <c r="P192" s="339"/>
      <c r="Q192" s="340"/>
      <c r="R192" s="340"/>
      <c r="S192" s="340"/>
      <c r="T192" s="341"/>
      <c r="U192" s="342"/>
      <c r="V192" s="342"/>
      <c r="W192" s="341"/>
      <c r="X192" s="342"/>
      <c r="Y192" s="342"/>
      <c r="BA192" s="183"/>
      <c r="BM192" s="316"/>
    </row>
    <row r="193" spans="1:65" ht="12.75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312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BA193" s="183"/>
      <c r="BM193" s="311"/>
    </row>
    <row r="194" spans="1:65" ht="15.75">
      <c r="A194" s="183"/>
      <c r="K194" s="183"/>
      <c r="L194" s="183"/>
      <c r="M194" s="490"/>
      <c r="N194" s="492"/>
      <c r="O194" s="492"/>
      <c r="P194" s="492"/>
      <c r="Q194" s="492"/>
      <c r="R194" s="492"/>
      <c r="S194" s="492"/>
      <c r="T194" s="492"/>
      <c r="U194" s="492"/>
      <c r="V194" s="492"/>
      <c r="W194" s="492"/>
      <c r="X194" s="492"/>
      <c r="Y194" s="492"/>
      <c r="Z194" s="160"/>
      <c r="BA194" s="183"/>
      <c r="BM194" s="311"/>
    </row>
    <row r="195" spans="1:53" ht="12.75" customHeight="1">
      <c r="A195" s="183"/>
      <c r="K195" s="183"/>
      <c r="L195" s="183"/>
      <c r="M195" s="490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160"/>
      <c r="BA195" s="183"/>
    </row>
    <row r="196" spans="1:65" ht="15.75">
      <c r="A196" s="183"/>
      <c r="K196" s="183"/>
      <c r="L196" s="183"/>
      <c r="M196" s="490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160"/>
      <c r="BA196" s="183"/>
      <c r="BB196" s="311"/>
      <c r="BC196" s="311"/>
      <c r="BD196" s="311"/>
      <c r="BE196" s="311"/>
      <c r="BF196" s="311"/>
      <c r="BG196" s="311"/>
      <c r="BH196" s="311"/>
      <c r="BI196" s="311"/>
      <c r="BJ196" s="311"/>
      <c r="BK196" s="311"/>
      <c r="BL196" s="311"/>
      <c r="BM196" s="311"/>
    </row>
    <row r="197" spans="1:63" ht="15.75">
      <c r="A197" s="183"/>
      <c r="K197" s="183"/>
      <c r="L197" s="183"/>
      <c r="M197" s="490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160"/>
      <c r="BA197" s="183"/>
      <c r="BK197" s="311"/>
    </row>
    <row r="198" spans="1:26" ht="15.75">
      <c r="A198" s="183"/>
      <c r="K198" s="183"/>
      <c r="L198" s="183"/>
      <c r="M198" s="490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160"/>
    </row>
    <row r="199" spans="1:66" ht="15.75">
      <c r="A199" s="183"/>
      <c r="K199" s="183"/>
      <c r="L199" s="183"/>
      <c r="M199" s="490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160"/>
      <c r="BA199" s="183"/>
      <c r="BB199" s="311"/>
      <c r="BC199" s="311"/>
      <c r="BD199" s="311"/>
      <c r="BE199" s="311"/>
      <c r="BF199" s="311"/>
      <c r="BG199" s="311"/>
      <c r="BH199" s="311"/>
      <c r="BI199" s="311"/>
      <c r="BJ199" s="311"/>
      <c r="BK199" s="311"/>
      <c r="BL199" s="311"/>
      <c r="BM199" s="311"/>
      <c r="BN199" s="164"/>
    </row>
    <row r="200" spans="1:66" ht="12.75">
      <c r="A200" s="183"/>
      <c r="K200" s="183"/>
      <c r="L200" s="183"/>
      <c r="M200" s="312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491"/>
      <c r="BA200" s="183"/>
      <c r="BK200" s="310"/>
      <c r="BN200" s="164"/>
    </row>
    <row r="201" spans="1:25" ht="12.75">
      <c r="A201" s="183"/>
      <c r="K201" s="183"/>
      <c r="L201" s="183"/>
      <c r="M201" s="312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</row>
    <row r="202" spans="2:10" ht="12.75">
      <c r="B202" s="222"/>
      <c r="C202" s="222"/>
      <c r="D202" s="222"/>
      <c r="E202" s="222"/>
      <c r="F202" s="222"/>
      <c r="G202" s="222"/>
      <c r="H202" s="222"/>
      <c r="I202" s="222"/>
      <c r="J202" s="222"/>
    </row>
    <row r="206" spans="2:57" ht="12.75"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S206" s="189">
        <v>1.2</v>
      </c>
      <c r="T206" s="189">
        <v>3.4</v>
      </c>
      <c r="U206" s="189">
        <v>5.6</v>
      </c>
      <c r="W206" s="189">
        <v>7.8</v>
      </c>
      <c r="BB206" s="155"/>
      <c r="BC206" s="155"/>
      <c r="BD206" s="155"/>
      <c r="BE206" s="155"/>
    </row>
    <row r="207" spans="2:53" ht="15.75">
      <c r="B207" s="156"/>
      <c r="C207" s="186">
        <v>1</v>
      </c>
      <c r="D207" s="186" t="s">
        <v>166</v>
      </c>
      <c r="E207" s="186" t="s">
        <v>167</v>
      </c>
      <c r="F207" s="186">
        <v>3</v>
      </c>
      <c r="G207" s="186" t="s">
        <v>168</v>
      </c>
      <c r="H207" s="186" t="s">
        <v>169</v>
      </c>
      <c r="I207" s="186">
        <v>5</v>
      </c>
      <c r="J207" s="186" t="s">
        <v>170</v>
      </c>
      <c r="K207" s="186" t="s">
        <v>171</v>
      </c>
      <c r="L207" s="186">
        <v>7</v>
      </c>
      <c r="M207" s="186" t="s">
        <v>172</v>
      </c>
      <c r="N207" s="186" t="s">
        <v>173</v>
      </c>
      <c r="O207" s="156"/>
      <c r="P207" s="156"/>
      <c r="S207" s="155" t="e">
        <f>#REF!+#REF!</f>
        <v>#REF!</v>
      </c>
      <c r="T207" s="164">
        <f>G132+G129</f>
        <v>7</v>
      </c>
      <c r="U207" s="164" t="e">
        <f>#REF!+#REF!+G136+G137+G138+G140+#REF!+#REF!+#REF!+#REF!</f>
        <v>#REF!</v>
      </c>
      <c r="W207" s="164" t="e">
        <f>#REF!+#REF!+#REF!+#REF!+#REF!+#REF!+#REF!+#REF!+#REF!+#REF!+#REF!+#REF!+5.2</f>
        <v>#REF!</v>
      </c>
      <c r="BA207" s="183"/>
    </row>
    <row r="208" spans="2:53" ht="12.75">
      <c r="B208" s="156" t="s">
        <v>179</v>
      </c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BA208" s="183"/>
    </row>
    <row r="209" spans="2:53" ht="12.75">
      <c r="B209" s="156" t="s">
        <v>180</v>
      </c>
      <c r="C209" s="156">
        <f aca="true" t="shared" si="40" ref="C209:N209">COUNTIF($C11:$C48,C207)</f>
        <v>2</v>
      </c>
      <c r="D209" s="156">
        <f t="shared" si="40"/>
        <v>0</v>
      </c>
      <c r="E209" s="156">
        <f t="shared" si="40"/>
        <v>4</v>
      </c>
      <c r="F209" s="156">
        <f t="shared" si="40"/>
        <v>3</v>
      </c>
      <c r="G209" s="156">
        <f t="shared" si="40"/>
        <v>0</v>
      </c>
      <c r="H209" s="156">
        <f t="shared" si="40"/>
        <v>2</v>
      </c>
      <c r="I209" s="156">
        <f t="shared" si="40"/>
        <v>0</v>
      </c>
      <c r="J209" s="156">
        <f t="shared" si="40"/>
        <v>0</v>
      </c>
      <c r="K209" s="156">
        <f t="shared" si="40"/>
        <v>0</v>
      </c>
      <c r="L209" s="156">
        <f t="shared" si="40"/>
        <v>1</v>
      </c>
      <c r="M209" s="156">
        <f t="shared" si="40"/>
        <v>0</v>
      </c>
      <c r="N209" s="156">
        <f t="shared" si="40"/>
        <v>0</v>
      </c>
      <c r="O209" s="156">
        <f>SUM(C209:N209)</f>
        <v>12</v>
      </c>
      <c r="P209" s="156"/>
      <c r="BA209" s="183"/>
    </row>
    <row r="210" spans="2:53" ht="12.75">
      <c r="B210" s="156" t="s">
        <v>181</v>
      </c>
      <c r="C210" s="156">
        <f>COUNTIF($D11:$D48,C207)</f>
        <v>5</v>
      </c>
      <c r="D210" s="156">
        <f>COUNTIF($D11:$D48,D207)</f>
        <v>0</v>
      </c>
      <c r="E210" s="156">
        <f>COUNTIF($D11:$D48,E207)+1</f>
        <v>1</v>
      </c>
      <c r="F210" s="156">
        <f>COUNTIF($D11:$D48,F207)</f>
        <v>1</v>
      </c>
      <c r="G210" s="156">
        <f>COUNTIF($D11:$D48,G207)</f>
        <v>0</v>
      </c>
      <c r="H210" s="156">
        <f>COUNTIF($D11:$D48,H207)+1</f>
        <v>1</v>
      </c>
      <c r="I210" s="156">
        <f aca="true" t="shared" si="41" ref="I210:N210">COUNTIF($D11:$D48,I207)</f>
        <v>0</v>
      </c>
      <c r="J210" s="156">
        <f t="shared" si="41"/>
        <v>0</v>
      </c>
      <c r="K210" s="156">
        <f t="shared" si="41"/>
        <v>0</v>
      </c>
      <c r="L210" s="156">
        <f t="shared" si="41"/>
        <v>0</v>
      </c>
      <c r="M210" s="156">
        <f t="shared" si="41"/>
        <v>0</v>
      </c>
      <c r="N210" s="156">
        <f t="shared" si="41"/>
        <v>0</v>
      </c>
      <c r="O210" s="156"/>
      <c r="P210" s="156"/>
      <c r="BA210" s="183"/>
    </row>
    <row r="211" spans="2:53" ht="12.75">
      <c r="B211" s="156" t="s">
        <v>182</v>
      </c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BA211" s="183"/>
    </row>
    <row r="212" spans="2:53" ht="12.75">
      <c r="B212" s="156" t="s">
        <v>183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BA212" s="183"/>
    </row>
    <row r="213" spans="2:53" ht="12.75"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BA213" s="183"/>
    </row>
    <row r="214" spans="2:53" ht="12.75">
      <c r="B214" s="156" t="s">
        <v>184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BA214" s="183"/>
    </row>
    <row r="215" spans="2:16" ht="12.75">
      <c r="B215" s="156" t="s">
        <v>180</v>
      </c>
      <c r="C215" s="156">
        <f aca="true" t="shared" si="42" ref="C215:N215">COUNTIF($C21:$C95,C207)</f>
        <v>2</v>
      </c>
      <c r="D215" s="156">
        <f t="shared" si="42"/>
        <v>0</v>
      </c>
      <c r="E215" s="156">
        <f t="shared" si="42"/>
        <v>4</v>
      </c>
      <c r="F215" s="156">
        <f t="shared" si="42"/>
        <v>2</v>
      </c>
      <c r="G215" s="156">
        <f t="shared" si="42"/>
        <v>0</v>
      </c>
      <c r="H215" s="156">
        <f t="shared" si="42"/>
        <v>4</v>
      </c>
      <c r="I215" s="156">
        <f t="shared" si="42"/>
        <v>2</v>
      </c>
      <c r="J215" s="156">
        <f t="shared" si="42"/>
        <v>0</v>
      </c>
      <c r="K215" s="156">
        <f t="shared" si="42"/>
        <v>2</v>
      </c>
      <c r="L215" s="156">
        <f t="shared" si="42"/>
        <v>3</v>
      </c>
      <c r="M215" s="156">
        <f t="shared" si="42"/>
        <v>0</v>
      </c>
      <c r="N215" s="156">
        <f t="shared" si="42"/>
        <v>0</v>
      </c>
      <c r="O215" s="156"/>
      <c r="P215" s="156"/>
    </row>
    <row r="216" spans="2:53" ht="12.75">
      <c r="B216" s="156" t="s">
        <v>181</v>
      </c>
      <c r="C216" s="156">
        <f>COUNTIF($D21:$D95,C207)</f>
        <v>4</v>
      </c>
      <c r="D216" s="156">
        <f>COUNTIF($D21:$D95,D207)</f>
        <v>0</v>
      </c>
      <c r="E216" s="156">
        <f>COUNTIF($D21:$D95,E207)+1</f>
        <v>2</v>
      </c>
      <c r="F216" s="156">
        <f aca="true" t="shared" si="43" ref="F216:N216">COUNTIF($D21:$D95,F207)</f>
        <v>3</v>
      </c>
      <c r="G216" s="156">
        <f t="shared" si="43"/>
        <v>0</v>
      </c>
      <c r="H216" s="156">
        <f t="shared" si="43"/>
        <v>1</v>
      </c>
      <c r="I216" s="156">
        <f t="shared" si="43"/>
        <v>0</v>
      </c>
      <c r="J216" s="156">
        <f t="shared" si="43"/>
        <v>0</v>
      </c>
      <c r="K216" s="156">
        <f t="shared" si="43"/>
        <v>1</v>
      </c>
      <c r="L216" s="156">
        <f t="shared" si="43"/>
        <v>1</v>
      </c>
      <c r="M216" s="156">
        <f t="shared" si="43"/>
        <v>0</v>
      </c>
      <c r="N216" s="156">
        <f t="shared" si="43"/>
        <v>2</v>
      </c>
      <c r="O216" s="156"/>
      <c r="P216" s="156"/>
      <c r="BA216" s="183"/>
    </row>
    <row r="217" spans="2:56" ht="12.75">
      <c r="B217" s="156" t="s">
        <v>182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BA217" s="183"/>
      <c r="BC217" s="317"/>
      <c r="BD217" s="317"/>
    </row>
    <row r="218" spans="2:16" ht="12.75">
      <c r="B218" s="156" t="s">
        <v>183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2:16" ht="12.75"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2:16" ht="12.75"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2:16" ht="12.75"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2:16" ht="12.75">
      <c r="B222" s="156" t="s">
        <v>185</v>
      </c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2:16" ht="12.75">
      <c r="B223" s="156" t="s">
        <v>180</v>
      </c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2:16" ht="12.75">
      <c r="B224" s="156" t="s">
        <v>181</v>
      </c>
      <c r="C224" s="156"/>
      <c r="D224" s="156"/>
      <c r="E224" s="156"/>
      <c r="F224" s="156">
        <v>1</v>
      </c>
      <c r="G224" s="156">
        <v>1</v>
      </c>
      <c r="H224" s="156">
        <v>1</v>
      </c>
      <c r="I224" s="156">
        <v>2</v>
      </c>
      <c r="J224" s="156">
        <v>1</v>
      </c>
      <c r="K224" s="156">
        <v>1</v>
      </c>
      <c r="L224" s="156"/>
      <c r="M224" s="156"/>
      <c r="N224" s="156"/>
      <c r="O224" s="156"/>
      <c r="P224" s="156"/>
    </row>
    <row r="225" spans="2:16" ht="12.75">
      <c r="B225" s="156" t="s">
        <v>182</v>
      </c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2:16" ht="12.75">
      <c r="B226" s="156" t="s">
        <v>183</v>
      </c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2:16" ht="12.75"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2:16" ht="12.75">
      <c r="B228" s="187" t="s">
        <v>163</v>
      </c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2:16" ht="12.75">
      <c r="B229" s="156" t="s">
        <v>186</v>
      </c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2:16" ht="12.75">
      <c r="B230" s="156" t="s">
        <v>180</v>
      </c>
      <c r="C230" s="156" t="e">
        <f>COUNTIF(#REF!,C207)</f>
        <v>#REF!</v>
      </c>
      <c r="D230" s="156" t="e">
        <f>COUNTIF(#REF!,D207)</f>
        <v>#REF!</v>
      </c>
      <c r="E230" s="156" t="e">
        <f>COUNTIF(#REF!,E207)</f>
        <v>#REF!</v>
      </c>
      <c r="F230" s="156" t="e">
        <f>COUNTIF(#REF!,F207)</f>
        <v>#REF!</v>
      </c>
      <c r="G230" s="156" t="e">
        <f>COUNTIF(#REF!,G207)</f>
        <v>#REF!</v>
      </c>
      <c r="H230" s="156" t="e">
        <f>COUNTIF(#REF!,H207)</f>
        <v>#REF!</v>
      </c>
      <c r="I230" s="156" t="e">
        <f>COUNTIF(#REF!,I207)</f>
        <v>#REF!</v>
      </c>
      <c r="J230" s="156" t="e">
        <f>COUNTIF(#REF!,J207)</f>
        <v>#REF!</v>
      </c>
      <c r="K230" s="156" t="e">
        <f>COUNTIF(#REF!,K207)</f>
        <v>#REF!</v>
      </c>
      <c r="L230" s="156" t="e">
        <f>COUNTIF(#REF!,L207)</f>
        <v>#REF!</v>
      </c>
      <c r="M230" s="156" t="e">
        <f>COUNTIF(#REF!,M207)</f>
        <v>#REF!</v>
      </c>
      <c r="N230" s="156" t="e">
        <f>COUNTIF(#REF!,N207)</f>
        <v>#REF!</v>
      </c>
      <c r="O230" s="156"/>
      <c r="P230" s="156"/>
    </row>
    <row r="231" spans="2:16" ht="12.75">
      <c r="B231" s="156" t="s">
        <v>181</v>
      </c>
      <c r="C231" s="156" t="e">
        <f>COUNTIF(#REF!,C207)</f>
        <v>#REF!</v>
      </c>
      <c r="D231" s="156" t="e">
        <f>COUNTIF(#REF!,D207)</f>
        <v>#REF!</v>
      </c>
      <c r="E231" s="156" t="e">
        <f>COUNTIF(#REF!,E207)</f>
        <v>#REF!</v>
      </c>
      <c r="F231" s="156" t="e">
        <f>COUNTIF(#REF!,F207)</f>
        <v>#REF!</v>
      </c>
      <c r="G231" s="156" t="e">
        <f>COUNTIF(#REF!,G207)</f>
        <v>#REF!</v>
      </c>
      <c r="H231" s="156" t="e">
        <f>COUNTIF(#REF!,H207)</f>
        <v>#REF!</v>
      </c>
      <c r="I231" s="156" t="e">
        <f>COUNTIF(#REF!,I207)</f>
        <v>#REF!</v>
      </c>
      <c r="J231" s="156" t="e">
        <f>COUNTIF(#REF!,J207)</f>
        <v>#REF!</v>
      </c>
      <c r="K231" s="156" t="e">
        <f>COUNTIF(#REF!,K207)</f>
        <v>#REF!</v>
      </c>
      <c r="L231" s="156" t="e">
        <f>COUNTIF(#REF!,L207)</f>
        <v>#REF!</v>
      </c>
      <c r="M231" s="156" t="e">
        <f>COUNTIF(#REF!,M207)</f>
        <v>#REF!</v>
      </c>
      <c r="N231" s="156" t="e">
        <f>COUNTIF(#REF!,N207)</f>
        <v>#REF!</v>
      </c>
      <c r="O231" s="156"/>
      <c r="P231" s="156"/>
    </row>
    <row r="232" spans="2:16" ht="12.75">
      <c r="B232" s="156" t="s">
        <v>182</v>
      </c>
      <c r="C232" s="156"/>
      <c r="D232" s="156"/>
      <c r="E232" s="156"/>
      <c r="F232" s="156"/>
      <c r="G232" s="156"/>
      <c r="H232" s="156">
        <v>1</v>
      </c>
      <c r="I232" s="156"/>
      <c r="J232" s="156"/>
      <c r="K232" s="156"/>
      <c r="L232" s="156"/>
      <c r="M232" s="156"/>
      <c r="N232" s="156"/>
      <c r="O232" s="156"/>
      <c r="P232" s="156"/>
    </row>
    <row r="233" spans="2:16" ht="12.75">
      <c r="B233" s="156" t="s">
        <v>183</v>
      </c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2:16" ht="12.75"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2:16" ht="12.75">
      <c r="B235" s="156" t="s">
        <v>187</v>
      </c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2:16" ht="12.75">
      <c r="B236" s="156" t="s">
        <v>180</v>
      </c>
      <c r="C236" s="156">
        <f aca="true" t="shared" si="44" ref="C236:N236">COUNTIF($C125:$C169,C207)</f>
        <v>0</v>
      </c>
      <c r="D236" s="156">
        <f t="shared" si="44"/>
        <v>0</v>
      </c>
      <c r="E236" s="156">
        <f t="shared" si="44"/>
        <v>0</v>
      </c>
      <c r="F236" s="156">
        <f t="shared" si="44"/>
        <v>0</v>
      </c>
      <c r="G236" s="156">
        <f t="shared" si="44"/>
        <v>0</v>
      </c>
      <c r="H236" s="156">
        <f t="shared" si="44"/>
        <v>0</v>
      </c>
      <c r="I236" s="156">
        <f t="shared" si="44"/>
        <v>0</v>
      </c>
      <c r="J236" s="156">
        <f t="shared" si="44"/>
        <v>0</v>
      </c>
      <c r="K236" s="156">
        <f t="shared" si="44"/>
        <v>0</v>
      </c>
      <c r="L236" s="156">
        <f t="shared" si="44"/>
        <v>0</v>
      </c>
      <c r="M236" s="156">
        <f t="shared" si="44"/>
        <v>0</v>
      </c>
      <c r="N236" s="156">
        <f t="shared" si="44"/>
        <v>0</v>
      </c>
      <c r="O236" s="156"/>
      <c r="P236" s="156"/>
    </row>
    <row r="237" spans="2:16" ht="12.75">
      <c r="B237" s="156" t="s">
        <v>181</v>
      </c>
      <c r="C237" s="156">
        <f aca="true" t="shared" si="45" ref="C237:N237">COUNTIF($D125:$D169,C207)</f>
        <v>0</v>
      </c>
      <c r="D237" s="156">
        <f t="shared" si="45"/>
        <v>0</v>
      </c>
      <c r="E237" s="156">
        <f t="shared" si="45"/>
        <v>0</v>
      </c>
      <c r="F237" s="156">
        <f t="shared" si="45"/>
        <v>0</v>
      </c>
      <c r="G237" s="156">
        <f t="shared" si="45"/>
        <v>0</v>
      </c>
      <c r="H237" s="156">
        <f t="shared" si="45"/>
        <v>0</v>
      </c>
      <c r="I237" s="156">
        <f t="shared" si="45"/>
        <v>8</v>
      </c>
      <c r="J237" s="156">
        <f t="shared" si="45"/>
        <v>0</v>
      </c>
      <c r="K237" s="156">
        <f t="shared" si="45"/>
        <v>5</v>
      </c>
      <c r="L237" s="156">
        <f t="shared" si="45"/>
        <v>5</v>
      </c>
      <c r="M237" s="156">
        <f t="shared" si="45"/>
        <v>0</v>
      </c>
      <c r="N237" s="156">
        <f t="shared" si="45"/>
        <v>0</v>
      </c>
      <c r="O237" s="156"/>
      <c r="P237" s="156"/>
    </row>
    <row r="238" spans="2:16" ht="12.75">
      <c r="B238" s="156" t="s">
        <v>182</v>
      </c>
      <c r="C238" s="156">
        <f aca="true" t="shared" si="46" ref="C238:N238">COUNTIF($E125:$E169,C207)</f>
        <v>0</v>
      </c>
      <c r="D238" s="156">
        <f t="shared" si="46"/>
        <v>0</v>
      </c>
      <c r="E238" s="156">
        <f t="shared" si="46"/>
        <v>0</v>
      </c>
      <c r="F238" s="156">
        <f t="shared" si="46"/>
        <v>0</v>
      </c>
      <c r="G238" s="156">
        <f t="shared" si="46"/>
        <v>0</v>
      </c>
      <c r="H238" s="156">
        <f t="shared" si="46"/>
        <v>0</v>
      </c>
      <c r="I238" s="156">
        <f t="shared" si="46"/>
        <v>0</v>
      </c>
      <c r="J238" s="156">
        <f t="shared" si="46"/>
        <v>0</v>
      </c>
      <c r="K238" s="156">
        <f t="shared" si="46"/>
        <v>0</v>
      </c>
      <c r="L238" s="156">
        <f t="shared" si="46"/>
        <v>0</v>
      </c>
      <c r="M238" s="156">
        <f t="shared" si="46"/>
        <v>0</v>
      </c>
      <c r="N238" s="156">
        <f t="shared" si="46"/>
        <v>0</v>
      </c>
      <c r="O238" s="156"/>
      <c r="P238" s="156"/>
    </row>
    <row r="239" spans="2:16" ht="12.75">
      <c r="B239" s="156" t="s">
        <v>183</v>
      </c>
      <c r="C239" s="156">
        <f aca="true" t="shared" si="47" ref="C239:N239">COUNTIF($F125:$F169,C207)</f>
        <v>0</v>
      </c>
      <c r="D239" s="156">
        <f t="shared" si="47"/>
        <v>0</v>
      </c>
      <c r="E239" s="156">
        <f t="shared" si="47"/>
        <v>0</v>
      </c>
      <c r="F239" s="156">
        <f t="shared" si="47"/>
        <v>0</v>
      </c>
      <c r="G239" s="156">
        <f t="shared" si="47"/>
        <v>0</v>
      </c>
      <c r="H239" s="156">
        <f t="shared" si="47"/>
        <v>0</v>
      </c>
      <c r="I239" s="156">
        <f t="shared" si="47"/>
        <v>0</v>
      </c>
      <c r="J239" s="156">
        <f t="shared" si="47"/>
        <v>0</v>
      </c>
      <c r="K239" s="156">
        <f t="shared" si="47"/>
        <v>0</v>
      </c>
      <c r="L239" s="156">
        <f t="shared" si="47"/>
        <v>0</v>
      </c>
      <c r="M239" s="156">
        <f t="shared" si="47"/>
        <v>0</v>
      </c>
      <c r="N239" s="156">
        <f t="shared" si="47"/>
        <v>0</v>
      </c>
      <c r="O239" s="156"/>
      <c r="P239" s="156"/>
    </row>
    <row r="240" spans="2:16" ht="12.75"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2:16" ht="12.75">
      <c r="B241" s="156" t="s">
        <v>188</v>
      </c>
      <c r="C241" s="156"/>
      <c r="D241" s="156"/>
      <c r="E241" s="156">
        <v>1</v>
      </c>
      <c r="F241" s="156"/>
      <c r="G241" s="156"/>
      <c r="H241" s="156"/>
      <c r="I241" s="156"/>
      <c r="J241" s="156"/>
      <c r="K241" s="156">
        <v>1</v>
      </c>
      <c r="L241" s="156"/>
      <c r="M241" s="156"/>
      <c r="N241" s="156">
        <v>1</v>
      </c>
      <c r="O241" s="156"/>
      <c r="P241" s="156"/>
    </row>
    <row r="242" spans="2:16" ht="12.75"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2:16" ht="12.75"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2:16" ht="12.75">
      <c r="B244" s="156" t="s">
        <v>189</v>
      </c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2:16" ht="12.75">
      <c r="B245" s="156" t="s">
        <v>180</v>
      </c>
      <c r="C245" s="156" t="e">
        <f>C209+C215+C223+C230+C236</f>
        <v>#REF!</v>
      </c>
      <c r="D245" s="156" t="e">
        <f aca="true" t="shared" si="48" ref="D245:N245">D209+D215+D223+D230+D236</f>
        <v>#REF!</v>
      </c>
      <c r="E245" s="156" t="e">
        <f t="shared" si="48"/>
        <v>#REF!</v>
      </c>
      <c r="F245" s="156" t="e">
        <f>F209+F215+F223+F230+F236-1</f>
        <v>#REF!</v>
      </c>
      <c r="G245" s="156" t="e">
        <f t="shared" si="48"/>
        <v>#REF!</v>
      </c>
      <c r="H245" s="156" t="e">
        <f t="shared" si="48"/>
        <v>#REF!</v>
      </c>
      <c r="I245" s="156" t="e">
        <f t="shared" si="48"/>
        <v>#REF!</v>
      </c>
      <c r="J245" s="156" t="e">
        <f t="shared" si="48"/>
        <v>#REF!</v>
      </c>
      <c r="K245" s="156" t="e">
        <f t="shared" si="48"/>
        <v>#REF!</v>
      </c>
      <c r="L245" s="156" t="e">
        <f t="shared" si="48"/>
        <v>#REF!</v>
      </c>
      <c r="M245" s="156" t="e">
        <f t="shared" si="48"/>
        <v>#REF!</v>
      </c>
      <c r="N245" s="156" t="e">
        <f t="shared" si="48"/>
        <v>#REF!</v>
      </c>
      <c r="O245" s="156"/>
      <c r="P245" s="156"/>
    </row>
    <row r="246" spans="2:16" ht="12.75">
      <c r="B246" s="156" t="s">
        <v>181</v>
      </c>
      <c r="C246" s="156" t="e">
        <f>C210+C216+C224+C231+C237+C241</f>
        <v>#REF!</v>
      </c>
      <c r="D246" s="156" t="e">
        <f aca="true" t="shared" si="49" ref="D246:N246">D210+D216+D224+D231+D237+D241</f>
        <v>#REF!</v>
      </c>
      <c r="E246" s="156" t="e">
        <f t="shared" si="49"/>
        <v>#REF!</v>
      </c>
      <c r="F246" s="156" t="e">
        <f t="shared" si="49"/>
        <v>#REF!</v>
      </c>
      <c r="G246" s="156" t="e">
        <f t="shared" si="49"/>
        <v>#REF!</v>
      </c>
      <c r="H246" s="156" t="e">
        <f t="shared" si="49"/>
        <v>#REF!</v>
      </c>
      <c r="I246" s="156" t="e">
        <f t="shared" si="49"/>
        <v>#REF!</v>
      </c>
      <c r="J246" s="156" t="e">
        <f t="shared" si="49"/>
        <v>#REF!</v>
      </c>
      <c r="K246" s="156" t="e">
        <f t="shared" si="49"/>
        <v>#REF!</v>
      </c>
      <c r="L246" s="156" t="e">
        <f t="shared" si="49"/>
        <v>#REF!</v>
      </c>
      <c r="M246" s="156" t="e">
        <f t="shared" si="49"/>
        <v>#REF!</v>
      </c>
      <c r="N246" s="156" t="e">
        <f t="shared" si="49"/>
        <v>#REF!</v>
      </c>
      <c r="O246" s="156"/>
      <c r="P246" s="156"/>
    </row>
    <row r="247" spans="2:16" ht="12.75">
      <c r="B247" s="156" t="s">
        <v>182</v>
      </c>
      <c r="C247" s="156">
        <f>C211+C217+C225+C232+C238</f>
        <v>0</v>
      </c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2:16" ht="12.75">
      <c r="B248" s="156" t="s">
        <v>183</v>
      </c>
      <c r="C248" s="156">
        <f>C212+C218+C226+C233+C239</f>
        <v>0</v>
      </c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2:16" ht="12.75"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2:16" ht="12.75"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2:16" ht="12.75"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2:16" ht="12.75"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2:16" ht="12.75"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2:16" ht="12.75"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2:16" ht="12.75"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2:16" ht="12.75"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2:16" ht="12.75"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2:16" ht="12.75"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2:16" ht="12.75"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2:16" ht="12.75"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2:16" ht="12.75"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2:16" ht="12.75"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2:16" ht="12.75"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2:16" ht="12.75"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2:16" ht="12.75"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2:16" ht="12.75"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2:16" ht="12.75"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2:16" ht="12.75"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2:16" ht="12.75"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2:16" ht="12.75"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2:16" ht="12.75"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2:16" ht="12.75"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2:16" ht="12.75"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</sheetData>
  <sheetProtection/>
  <mergeCells count="71">
    <mergeCell ref="BH188:BJ189"/>
    <mergeCell ref="BK188:BM189"/>
    <mergeCell ref="A171:F171"/>
    <mergeCell ref="A174:M174"/>
    <mergeCell ref="A175:M175"/>
    <mergeCell ref="A177:M177"/>
    <mergeCell ref="A176:M176"/>
    <mergeCell ref="BB188:BD189"/>
    <mergeCell ref="W177:Y177"/>
    <mergeCell ref="A172:M172"/>
    <mergeCell ref="N177:P177"/>
    <mergeCell ref="D190:F190"/>
    <mergeCell ref="H190:J190"/>
    <mergeCell ref="BE188:BG189"/>
    <mergeCell ref="T177:V177"/>
    <mergeCell ref="Q177:S177"/>
    <mergeCell ref="A173:M173"/>
    <mergeCell ref="A169:F169"/>
    <mergeCell ref="A170:F170"/>
    <mergeCell ref="D189:F189"/>
    <mergeCell ref="H189:J189"/>
    <mergeCell ref="H191:J191"/>
    <mergeCell ref="D191:F191"/>
    <mergeCell ref="A123:Y123"/>
    <mergeCell ref="I3:L3"/>
    <mergeCell ref="M3:M7"/>
    <mergeCell ref="A122:B122"/>
    <mergeCell ref="A97:Y97"/>
    <mergeCell ref="L5:L7"/>
    <mergeCell ref="T3:V4"/>
    <mergeCell ref="A10:Y10"/>
    <mergeCell ref="A48:B48"/>
    <mergeCell ref="A98:Y98"/>
    <mergeCell ref="A124:Y124"/>
    <mergeCell ref="A95:F95"/>
    <mergeCell ref="A96:Y96"/>
    <mergeCell ref="W3:Y4"/>
    <mergeCell ref="K5:K7"/>
    <mergeCell ref="A91:F91"/>
    <mergeCell ref="E5:E7"/>
    <mergeCell ref="N3:P4"/>
    <mergeCell ref="A9:Y9"/>
    <mergeCell ref="F5:F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87:Y87"/>
    <mergeCell ref="D4:D7"/>
    <mergeCell ref="N2:Y2"/>
    <mergeCell ref="BB2:BD3"/>
    <mergeCell ref="Q3:S4"/>
    <mergeCell ref="N6:Y6"/>
    <mergeCell ref="E4:F4"/>
    <mergeCell ref="H3:H7"/>
    <mergeCell ref="A134:X134"/>
    <mergeCell ref="A152:X152"/>
    <mergeCell ref="A161:X161"/>
    <mergeCell ref="BH2:BJ3"/>
    <mergeCell ref="BK2:BM3"/>
    <mergeCell ref="A92:Y92"/>
    <mergeCell ref="A94:B94"/>
    <mergeCell ref="A49:Y49"/>
    <mergeCell ref="A86:B86"/>
    <mergeCell ref="J5:J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  <rowBreaks count="2" manualBreakCount="2">
    <brk id="48" max="24" man="1"/>
    <brk id="11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Андрей</cp:lastModifiedBy>
  <cp:lastPrinted>2021-06-22T11:13:19Z</cp:lastPrinted>
  <dcterms:created xsi:type="dcterms:W3CDTF">2011-02-06T10:49:14Z</dcterms:created>
  <dcterms:modified xsi:type="dcterms:W3CDTF">2021-11-03T08:29:25Z</dcterms:modified>
  <cp:category/>
  <cp:version/>
  <cp:contentType/>
  <cp:contentStatus/>
</cp:coreProperties>
</file>